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RGK Sept 2009- Aug 2010" sheetId="1" state="hidden" r:id="rId1"/>
    <sheet name="Kingdom" sheetId="2" r:id="rId2"/>
    <sheet name="RGK Sept 2011- Aug 2012" sheetId="3" r:id="rId3"/>
    <sheet name="RGK Sept 2010- Aug 2011" sheetId="4" state="hidden" r:id="rId4"/>
  </sheets>
  <definedNames>
    <definedName name="_xlnm.Print_Area" localSheetId="1">'Kingdom'!#REF!</definedName>
    <definedName name="_xlnm.Print_Area" localSheetId="0">'RGK Sept 2009- Aug 2010'!$A$1:$O$28</definedName>
    <definedName name="_xlnm.Print_Area" localSheetId="3">'RGK Sept 2010- Aug 2011'!$A$1:$O$19</definedName>
    <definedName name="_xlnm.Print_Area" localSheetId="2">'RGK Sept 2011- Aug 2012'!$A$1:$O$20</definedName>
  </definedNames>
  <calcPr fullCalcOnLoad="1"/>
</workbook>
</file>

<file path=xl/sharedStrings.xml><?xml version="1.0" encoding="utf-8"?>
<sst xmlns="http://schemas.openxmlformats.org/spreadsheetml/2006/main" count="303" uniqueCount="135">
  <si>
    <t>Starting Balance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</si>
  <si>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</si>
  <si>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</si>
  <si>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</si>
  <si>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</si>
  <si>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</si>
  <si>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</si>
  <si>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</si>
  <si>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</si>
  <si>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</si>
  <si>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</si>
  <si>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</si>
  <si>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</si>
  <si>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</si>
  <si>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Mo. Avg</t>
  </si>
  <si>
    <t>Expenses</t>
  </si>
  <si>
    <t>Acct Service Charge</t>
  </si>
  <si>
    <t>Water</t>
  </si>
  <si>
    <t>Electric</t>
  </si>
  <si>
    <t>Trash</t>
  </si>
  <si>
    <t>Depend-A-Can</t>
  </si>
  <si>
    <t>Maintenance</t>
  </si>
  <si>
    <t>Rentals</t>
  </si>
  <si>
    <t>Tractor</t>
  </si>
  <si>
    <t>Chainsaw</t>
  </si>
  <si>
    <t xml:space="preserve"> Misc</t>
  </si>
  <si>
    <t>Road Base</t>
  </si>
  <si>
    <t>Capital Expenses</t>
  </si>
  <si>
    <t>Misc</t>
  </si>
  <si>
    <t>Total Expenses</t>
  </si>
  <si>
    <t>Deposits</t>
  </si>
  <si>
    <t>Total Deposits</t>
  </si>
  <si>
    <t>MR</t>
  </si>
  <si>
    <t>BW &amp; Coronation</t>
  </si>
  <si>
    <t>Coronation</t>
  </si>
  <si>
    <t>Bank Balance</t>
  </si>
  <si>
    <r>
      <t>Billpay Account</t>
    </r>
    <r>
      <rPr>
        <sz val="9"/>
        <color indexed="8"/>
        <rFont val="Calibri"/>
        <family val="2"/>
      </rPr>
      <t xml:space="preserve"> </t>
    </r>
  </si>
  <si>
    <t>Date</t>
  </si>
  <si>
    <t>Ck #</t>
  </si>
  <si>
    <t>User</t>
  </si>
  <si>
    <t>Description</t>
  </si>
  <si>
    <t>Debit</t>
  </si>
  <si>
    <t>Credit</t>
  </si>
  <si>
    <t>Balance</t>
  </si>
  <si>
    <t>Deposit</t>
  </si>
  <si>
    <t>Transfer</t>
  </si>
  <si>
    <t>VOIDED CHECK</t>
  </si>
  <si>
    <t>Reine</t>
  </si>
  <si>
    <t>RGK Expenses Reign XLV- Monarch Dark Tigger, Treasurer Reine</t>
  </si>
  <si>
    <t>Gate+RV Fees</t>
  </si>
  <si>
    <t>June RGK Bills</t>
  </si>
  <si>
    <t>July RGK Bills &amp; Trash Dump</t>
  </si>
  <si>
    <t>Misc Paid by McFadden</t>
  </si>
  <si>
    <t>Items in RED have not been paid back to the Kingdom</t>
  </si>
  <si>
    <t>Aug Port-o-Potty Bill</t>
  </si>
  <si>
    <t>Sept Port-o-Potty Bill</t>
  </si>
  <si>
    <t>BW</t>
  </si>
  <si>
    <t>Oct RGK Bills</t>
  </si>
  <si>
    <t>Nov Port-o-Potty Bill</t>
  </si>
  <si>
    <t>Dec RGK Bills</t>
  </si>
  <si>
    <t>Nov RGK Bills</t>
  </si>
  <si>
    <t>Jan RGK Bills</t>
  </si>
  <si>
    <t>Cor</t>
  </si>
  <si>
    <t>Kingdom</t>
  </si>
  <si>
    <t>Coronation Deposit</t>
  </si>
  <si>
    <t>Feb RGK Bills</t>
  </si>
  <si>
    <t>May Day Event Profits</t>
  </si>
  <si>
    <t>May RGK Bills</t>
  </si>
  <si>
    <t>Repayment for RGK Bills CK #138, 139, 142, 144, 146, 147, 148</t>
  </si>
  <si>
    <t>Coronation Feast, Favors, Trash bags for Land, Wristbands- Payment to David Lessman</t>
  </si>
  <si>
    <t>New Checkbook Started</t>
  </si>
  <si>
    <t>Bank Check</t>
  </si>
  <si>
    <t>May Day Receipts- Payment to Paul Barnett******VOID********</t>
  </si>
  <si>
    <t>May, June, July Port-O-Potty Bill</t>
  </si>
  <si>
    <t xml:space="preserve">****5/9   $800 Donation paid to Susan Hall for building of Bathrooms </t>
  </si>
  <si>
    <t>Mid Reign Deposit Less $65.00 Given to Paul Barnett for May Day Receipts</t>
  </si>
  <si>
    <t xml:space="preserve">Aug RGK Bills </t>
  </si>
  <si>
    <t>Repayment for RGK Bills: June-Aug</t>
  </si>
  <si>
    <t>Banner Wars Feast Prepayment to Jorge Rhodas</t>
  </si>
  <si>
    <t>****Misc Fee inJuly &amp; Aug for Business Checking Fee</t>
  </si>
  <si>
    <t>Misc Ajustment</t>
  </si>
  <si>
    <t xml:space="preserve">Banner Wars Deposit </t>
  </si>
  <si>
    <t xml:space="preserve">RGK Expenses </t>
  </si>
  <si>
    <t>Kingdom Supplies, MR Breakfast &amp; Lunch, payment to Austin Harmon (10%)</t>
  </si>
  <si>
    <t>Pay Pal</t>
  </si>
  <si>
    <t>Kingdom Portion</t>
  </si>
  <si>
    <t>RGK Portion</t>
  </si>
  <si>
    <t>Checking Balance</t>
  </si>
  <si>
    <t>10/11 New Checking at Chase Started</t>
  </si>
  <si>
    <t>Combined Checking: Kingdom $3362.73 + RGK $1522.93 + Kingdom Savings $25.58</t>
  </si>
  <si>
    <t>Sept RGK Bills</t>
  </si>
  <si>
    <t>Misc Donations</t>
  </si>
  <si>
    <t>RGK Ledger</t>
  </si>
  <si>
    <t>Credit for RV Collection</t>
  </si>
  <si>
    <t>501C Donations</t>
  </si>
  <si>
    <t>Adj</t>
  </si>
  <si>
    <t>Oct Port-o-potty Bill (Banner Wars, additional units, cleanings, full bill)</t>
  </si>
  <si>
    <t>Total 501C Donations</t>
  </si>
  <si>
    <t>Dec Port-O-Potty</t>
  </si>
  <si>
    <t>Jan Port-O-Potty</t>
  </si>
  <si>
    <t>Feb Port-O-Potty Bill</t>
  </si>
  <si>
    <t>From Saving to Checking. Given to Amtgard specifically for the bathroom project</t>
  </si>
  <si>
    <t xml:space="preserve">Jorge Rhodas- $110 Pay pal and $37 for donated BW supplies </t>
  </si>
  <si>
    <t>Elder</t>
  </si>
  <si>
    <t>Tanglewood Forest 2011 Rent</t>
  </si>
  <si>
    <t>Mid Reign Deposit</t>
  </si>
  <si>
    <t>Dues for Darktigger and Fionnigan</t>
  </si>
  <si>
    <t>MR Feast</t>
  </si>
  <si>
    <t>Mar Port-O-Potty Bill</t>
  </si>
  <si>
    <t>Construction Projects</t>
  </si>
  <si>
    <t>Total Projects</t>
  </si>
  <si>
    <t>Alby</t>
  </si>
  <si>
    <t>Wood Sheds</t>
  </si>
  <si>
    <t>Mar Utility Bills</t>
  </si>
  <si>
    <t>Bathroom construction</t>
  </si>
  <si>
    <t>April Port-O-Potty Bill</t>
  </si>
  <si>
    <t>May Port-O-Potty Bill</t>
  </si>
  <si>
    <t>Coronation deposit</t>
  </si>
  <si>
    <t>Dues and Donations</t>
  </si>
  <si>
    <t>Event expenses reimbursement to Alby</t>
  </si>
  <si>
    <t>Stamps</t>
  </si>
  <si>
    <t>Docsi</t>
  </si>
  <si>
    <t>June 10% used for fundraising matching</t>
  </si>
  <si>
    <t>Kingdom Expenses Reign XLIX- Monarch Docsi, Treasurer Elder</t>
  </si>
  <si>
    <t>Kingdom Expenses Reign XLVIII- Monarch Alby, Treasurer Elder</t>
  </si>
  <si>
    <t>Kingdom Expenses Reign XLVIII- Monarch Alby, Treasurer Reine</t>
  </si>
  <si>
    <t>Kingdom Expenses Reign XLVII- Monarch Forest, Treasurer Reine</t>
  </si>
  <si>
    <t>June Port-O-Potty Bill</t>
  </si>
  <si>
    <t>April Utility Bills</t>
  </si>
  <si>
    <t>July Expenses reimbursement to Elder</t>
  </si>
  <si>
    <t>July Port-O-Potty Bill</t>
  </si>
  <si>
    <t>July RGK Bills</t>
  </si>
  <si>
    <t>Aug Port-O-Potty Bill</t>
  </si>
  <si>
    <t>Aug RGK Bills</t>
  </si>
  <si>
    <t>RGK Funds disbursement to TWF household bank account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</si>
</sst>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mm/dd/yy;@"/>
    <numFmt numFmtId="168" formatCode="m/d/yy;@"/>
    <numFmt numFmtId="169" formatCode="m/d/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ck"/>
      <right style="thick"/>
      <top style="thick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0" fillId="0" borderId="10" xfId="59" applyFont="1" applyBorder="1" applyAlignment="1">
      <alignment horizontal="center"/>
      <protection/>
    </xf>
    <xf numFmtId="0" fontId="20" fillId="0" borderId="11" xfId="59" applyFont="1" applyBorder="1" applyAlignment="1">
      <alignment horizontal="center"/>
      <protection/>
    </xf>
    <xf numFmtId="0" fontId="20" fillId="0" borderId="12" xfId="59" applyFont="1" applyBorder="1" applyAlignment="1">
      <alignment horizontal="center"/>
      <protection/>
    </xf>
    <xf numFmtId="0" fontId="18" fillId="0" borderId="0" xfId="0" applyFont="1" applyAlignment="1">
      <alignment/>
    </xf>
    <xf numFmtId="4" fontId="20" fillId="0" borderId="10" xfId="59" applyNumberFormat="1" applyFont="1" applyBorder="1" applyAlignment="1">
      <alignment horizontal="center"/>
      <protection/>
    </xf>
    <xf numFmtId="0" fontId="20" fillId="2" borderId="11" xfId="59" applyFont="1" applyFill="1" applyBorder="1" applyAlignment="1">
      <alignment horizontal="center"/>
      <protection/>
    </xf>
    <xf numFmtId="0" fontId="20" fillId="2" borderId="12" xfId="59" applyFont="1" applyFill="1" applyBorder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4" fontId="21" fillId="0" borderId="13" xfId="59" applyNumberFormat="1" applyFont="1" applyBorder="1" applyAlignment="1">
      <alignment horizontal="center"/>
      <protection/>
    </xf>
    <xf numFmtId="4" fontId="21" fillId="0" borderId="12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right"/>
      <protection/>
    </xf>
    <xf numFmtId="4" fontId="22" fillId="0" borderId="12" xfId="59" applyNumberFormat="1" applyFont="1" applyFill="1" applyBorder="1" applyAlignment="1">
      <alignment horizontal="center"/>
      <protection/>
    </xf>
    <xf numFmtId="4" fontId="21" fillId="0" borderId="14" xfId="59" applyNumberFormat="1" applyFont="1" applyBorder="1" applyAlignment="1">
      <alignment horizontal="center"/>
      <protection/>
    </xf>
    <xf numFmtId="4" fontId="22" fillId="0" borderId="14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22" fillId="0" borderId="0" xfId="59" applyFont="1" applyAlignment="1">
      <alignment horizontal="right"/>
      <protection/>
    </xf>
    <xf numFmtId="4" fontId="21" fillId="0" borderId="15" xfId="59" applyNumberFormat="1" applyFont="1" applyBorder="1" applyAlignment="1">
      <alignment horizontal="center"/>
      <protection/>
    </xf>
    <xf numFmtId="4" fontId="21" fillId="0" borderId="10" xfId="59" applyNumberFormat="1" applyFont="1" applyBorder="1" applyAlignment="1">
      <alignment horizontal="center"/>
      <protection/>
    </xf>
    <xf numFmtId="4" fontId="21" fillId="0" borderId="16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left" wrapText="1"/>
      <protection/>
    </xf>
    <xf numFmtId="0" fontId="21" fillId="0" borderId="12" xfId="59" applyFont="1" applyBorder="1" applyAlignment="1">
      <alignment horizontal="center"/>
      <protection/>
    </xf>
    <xf numFmtId="0" fontId="21" fillId="0" borderId="12" xfId="59" applyFont="1" applyBorder="1" applyAlignment="1">
      <alignment horizontal="center" wrapText="1"/>
      <protection/>
    </xf>
    <xf numFmtId="0" fontId="22" fillId="0" borderId="12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14" fontId="25" fillId="2" borderId="12" xfId="58" applyNumberFormat="1" applyFont="1" applyFill="1" applyBorder="1" applyAlignment="1">
      <alignment horizontal="center"/>
      <protection/>
    </xf>
    <xf numFmtId="0" fontId="25" fillId="2" borderId="12" xfId="58" applyFont="1" applyFill="1" applyBorder="1" applyAlignment="1">
      <alignment horizontal="left"/>
      <protection/>
    </xf>
    <xf numFmtId="164" fontId="25" fillId="2" borderId="12" xfId="44" applyNumberFormat="1" applyFont="1" applyFill="1" applyBorder="1" applyAlignment="1">
      <alignment horizontal="center"/>
    </xf>
    <xf numFmtId="0" fontId="0" fillId="0" borderId="12" xfId="58" applyFont="1" applyFill="1" applyBorder="1" applyAlignment="1">
      <alignment horizontal="left"/>
      <protection/>
    </xf>
    <xf numFmtId="4" fontId="30" fillId="0" borderId="12" xfId="59" applyNumberFormat="1" applyFont="1" applyBorder="1" applyAlignment="1">
      <alignment horizontal="center"/>
      <protection/>
    </xf>
    <xf numFmtId="4" fontId="21" fillId="0" borderId="11" xfId="59" applyNumberFormat="1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0" xfId="5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" fontId="27" fillId="0" borderId="12" xfId="59" applyNumberFormat="1" applyFont="1" applyBorder="1" applyAlignment="1">
      <alignment horizontal="center"/>
      <protection/>
    </xf>
    <xf numFmtId="14" fontId="0" fillId="0" borderId="12" xfId="58" applyNumberFormat="1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8" fillId="0" borderId="0" xfId="59" applyFont="1" applyAlignment="1">
      <alignment horizontal="right"/>
      <protection/>
    </xf>
    <xf numFmtId="4" fontId="0" fillId="0" borderId="0" xfId="0" applyNumberFormat="1" applyAlignment="1">
      <alignment/>
    </xf>
    <xf numFmtId="4" fontId="20" fillId="24" borderId="17" xfId="59" applyNumberFormat="1" applyFont="1" applyFill="1" applyBorder="1" applyAlignment="1">
      <alignment horizontal="center"/>
      <protection/>
    </xf>
    <xf numFmtId="0" fontId="20" fillId="0" borderId="18" xfId="59" applyFont="1" applyBorder="1" applyAlignment="1">
      <alignment horizontal="center"/>
      <protection/>
    </xf>
    <xf numFmtId="164" fontId="0" fillId="0" borderId="12" xfId="5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" fontId="27" fillId="0" borderId="14" xfId="59" applyNumberFormat="1" applyFont="1" applyBorder="1" applyAlignment="1">
      <alignment horizontal="center"/>
      <protection/>
    </xf>
    <xf numFmtId="164" fontId="26" fillId="0" borderId="12" xfId="44" applyNumberFormat="1" applyFont="1" applyFill="1" applyBorder="1" applyAlignment="1">
      <alignment/>
    </xf>
    <xf numFmtId="4" fontId="20" fillId="24" borderId="19" xfId="59" applyNumberFormat="1" applyFont="1" applyFill="1" applyBorder="1" applyAlignment="1">
      <alignment horizontal="center"/>
      <protection/>
    </xf>
    <xf numFmtId="4" fontId="20" fillId="0" borderId="16" xfId="59" applyNumberFormat="1" applyFont="1" applyBorder="1" applyAlignment="1">
      <alignment horizontal="center"/>
      <protection/>
    </xf>
    <xf numFmtId="0" fontId="20" fillId="0" borderId="19" xfId="59" applyFont="1" applyBorder="1" applyAlignment="1">
      <alignment horizontal="center"/>
      <protection/>
    </xf>
    <xf numFmtId="4" fontId="27" fillId="0" borderId="12" xfId="59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29" fillId="24" borderId="12" xfId="44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164" fontId="0" fillId="24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24" borderId="12" xfId="58" applyFont="1" applyFill="1" applyBorder="1" applyAlignment="1">
      <alignment horizontal="left"/>
      <protection/>
    </xf>
    <xf numFmtId="164" fontId="0" fillId="24" borderId="12" xfId="0" applyNumberFormat="1" applyFont="1" applyFill="1" applyBorder="1" applyAlignment="1">
      <alignment horizontal="center"/>
    </xf>
    <xf numFmtId="164" fontId="26" fillId="24" borderId="12" xfId="44" applyNumberFormat="1" applyFont="1" applyFill="1" applyBorder="1" applyAlignment="1">
      <alignment/>
    </xf>
    <xf numFmtId="4" fontId="21" fillId="0" borderId="12" xfId="59" applyNumberFormat="1" applyFont="1" applyBorder="1" applyAlignment="1">
      <alignment horizontal="center"/>
      <protection/>
    </xf>
    <xf numFmtId="4" fontId="27" fillId="0" borderId="12" xfId="59" applyNumberFormat="1" applyFont="1" applyFill="1" applyBorder="1" applyAlignment="1">
      <alignment horizontal="center"/>
      <protection/>
    </xf>
    <xf numFmtId="4" fontId="27" fillId="0" borderId="12" xfId="59" applyNumberFormat="1" applyFont="1" applyBorder="1" applyAlignment="1">
      <alignment horizontal="center"/>
      <protection/>
    </xf>
    <xf numFmtId="4" fontId="27" fillId="0" borderId="14" xfId="59" applyNumberFormat="1" applyFont="1" applyBorder="1" applyAlignment="1">
      <alignment horizontal="center"/>
      <protection/>
    </xf>
    <xf numFmtId="4" fontId="21" fillId="0" borderId="14" xfId="59" applyNumberFormat="1" applyFont="1" applyBorder="1" applyAlignment="1">
      <alignment horizontal="center"/>
      <protection/>
    </xf>
    <xf numFmtId="4" fontId="21" fillId="0" borderId="15" xfId="59" applyNumberFormat="1" applyFont="1" applyBorder="1" applyAlignment="1">
      <alignment horizontal="center"/>
      <protection/>
    </xf>
    <xf numFmtId="0" fontId="21" fillId="0" borderId="12" xfId="59" applyFont="1" applyBorder="1" applyAlignment="1">
      <alignment horizontal="center"/>
      <protection/>
    </xf>
    <xf numFmtId="0" fontId="21" fillId="0" borderId="12" xfId="59" applyFont="1" applyBorder="1" applyAlignment="1">
      <alignment horizontal="center" wrapText="1"/>
      <protection/>
    </xf>
    <xf numFmtId="0" fontId="27" fillId="0" borderId="12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4" fontId="18" fillId="0" borderId="0" xfId="0" applyNumberFormat="1" applyFont="1" applyAlignment="1">
      <alignment/>
    </xf>
    <xf numFmtId="164" fontId="29" fillId="0" borderId="12" xfId="44" applyNumberFormat="1" applyFont="1" applyFill="1" applyBorder="1" applyAlignment="1">
      <alignment/>
    </xf>
    <xf numFmtId="164" fontId="25" fillId="24" borderId="19" xfId="59" applyNumberFormat="1" applyFont="1" applyFill="1" applyBorder="1" applyAlignment="1">
      <alignment horizontal="right"/>
      <protection/>
    </xf>
    <xf numFmtId="169" fontId="26" fillId="0" borderId="12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>
      <alignment horizontal="left"/>
    </xf>
    <xf numFmtId="164" fontId="26" fillId="0" borderId="12" xfId="0" applyNumberFormat="1" applyFont="1" applyFill="1" applyBorder="1" applyAlignment="1">
      <alignment/>
    </xf>
    <xf numFmtId="164" fontId="26" fillId="0" borderId="12" xfId="0" applyNumberFormat="1" applyFont="1" applyFill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4" fontId="21" fillId="0" borderId="21" xfId="59" applyNumberFormat="1" applyFont="1" applyBorder="1" applyAlignment="1">
      <alignment horizontal="center"/>
      <protection/>
    </xf>
    <xf numFmtId="4" fontId="20" fillId="0" borderId="21" xfId="59" applyNumberFormat="1" applyFont="1" applyBorder="1" applyAlignment="1">
      <alignment horizontal="center"/>
      <protection/>
    </xf>
    <xf numFmtId="0" fontId="33" fillId="0" borderId="0" xfId="59" applyFont="1" applyAlignment="1">
      <alignment horizontal="right"/>
      <protection/>
    </xf>
    <xf numFmtId="4" fontId="27" fillId="0" borderId="12" xfId="59" applyNumberFormat="1" applyFont="1" applyBorder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0" fontId="1" fillId="0" borderId="0" xfId="59" applyAlignment="1">
      <alignment horizontal="center"/>
      <protection/>
    </xf>
    <xf numFmtId="0" fontId="18" fillId="0" borderId="22" xfId="0" applyFont="1" applyBorder="1" applyAlignment="1">
      <alignment horizontal="center" wrapText="1"/>
    </xf>
    <xf numFmtId="0" fontId="32" fillId="24" borderId="23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23" fillId="0" borderId="27" xfId="57" applyFont="1" applyBorder="1" applyAlignment="1">
      <alignment horizontal="center"/>
      <protection/>
    </xf>
    <xf numFmtId="0" fontId="24" fillId="0" borderId="27" xfId="58" applyFont="1" applyBorder="1" applyAlignment="1">
      <alignment horizontal="center"/>
      <protection/>
    </xf>
    <xf numFmtId="14" fontId="25" fillId="0" borderId="15" xfId="0" applyNumberFormat="1" applyFont="1" applyFill="1" applyBorder="1" applyAlignment="1">
      <alignment horizontal="right"/>
    </xf>
    <xf numFmtId="0" fontId="25" fillId="0" borderId="2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14" fontId="25" fillId="24" borderId="15" xfId="0" applyNumberFormat="1" applyFont="1" applyFill="1" applyBorder="1" applyAlignment="1">
      <alignment horizontal="right"/>
    </xf>
    <xf numFmtId="0" fontId="25" fillId="24" borderId="20" xfId="0" applyFont="1" applyFill="1" applyBorder="1" applyAlignment="1">
      <alignment horizontal="right"/>
    </xf>
    <xf numFmtId="0" fontId="25" fillId="24" borderId="11" xfId="0" applyFont="1" applyFill="1" applyBorder="1" applyAlignment="1">
      <alignment horizontal="right"/>
    </xf>
    <xf numFmtId="14" fontId="25" fillId="0" borderId="15" xfId="0" applyNumberFormat="1" applyFont="1" applyBorder="1" applyAlignment="1">
      <alignment horizontal="right"/>
    </xf>
    <xf numFmtId="0" fontId="25" fillId="0" borderId="20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14" fontId="0" fillId="24" borderId="15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11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92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45.44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 t="s">
        <v>16</v>
      </c>
      <c r="B5" s="10">
        <v>10</v>
      </c>
      <c r="C5" s="10">
        <v>10</v>
      </c>
      <c r="D5" s="10">
        <v>10</v>
      </c>
      <c r="E5" s="10"/>
      <c r="F5" s="10"/>
      <c r="G5" s="10"/>
      <c r="H5" s="10"/>
      <c r="I5" s="10"/>
      <c r="J5" s="10"/>
      <c r="K5" s="30"/>
      <c r="L5" s="10"/>
      <c r="M5" s="10"/>
      <c r="N5" s="10">
        <f>SUM(B5:M5)</f>
        <v>30</v>
      </c>
      <c r="O5" s="10">
        <f>N5/12</f>
        <v>2.5</v>
      </c>
    </row>
    <row r="6" spans="1:15" s="4" customFormat="1" ht="12">
      <c r="A6" s="11" t="s">
        <v>17</v>
      </c>
      <c r="B6" s="10">
        <v>31</v>
      </c>
      <c r="C6" s="12">
        <v>56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29">
        <v>31</v>
      </c>
      <c r="L6" s="29">
        <v>31</v>
      </c>
      <c r="M6" s="10"/>
      <c r="N6" s="10">
        <f aca="true" t="shared" si="0" ref="N6:N22">SUM(B6:M6)</f>
        <v>366</v>
      </c>
      <c r="O6" s="10">
        <f aca="true" t="shared" si="1" ref="O6:O23">N6/12</f>
        <v>30.5</v>
      </c>
    </row>
    <row r="7" spans="1:15" s="4" customFormat="1" ht="12">
      <c r="A7" s="11" t="s">
        <v>18</v>
      </c>
      <c r="B7" s="10">
        <v>75</v>
      </c>
      <c r="C7" s="10">
        <v>77.11</v>
      </c>
      <c r="D7" s="10">
        <v>41.15</v>
      </c>
      <c r="E7" s="10">
        <v>75.13</v>
      </c>
      <c r="F7" s="10">
        <v>48.52</v>
      </c>
      <c r="G7" s="10">
        <v>48</v>
      </c>
      <c r="H7" s="10">
        <v>40.37</v>
      </c>
      <c r="I7" s="10">
        <v>36.42</v>
      </c>
      <c r="J7" s="10">
        <v>31.74</v>
      </c>
      <c r="K7" s="29">
        <v>32.18</v>
      </c>
      <c r="L7" s="29">
        <v>41.85</v>
      </c>
      <c r="M7" s="10"/>
      <c r="N7" s="10">
        <f t="shared" si="0"/>
        <v>547.47</v>
      </c>
      <c r="O7" s="10">
        <f t="shared" si="1"/>
        <v>45.6225</v>
      </c>
    </row>
    <row r="8" spans="1:15" s="4" customFormat="1" ht="12">
      <c r="A8" s="11" t="s">
        <v>19</v>
      </c>
      <c r="B8" s="13"/>
      <c r="C8" s="14"/>
      <c r="D8" s="13"/>
      <c r="E8" s="13"/>
      <c r="F8" s="13"/>
      <c r="G8" s="13"/>
      <c r="H8" s="13"/>
      <c r="I8" s="13"/>
      <c r="J8" s="13"/>
      <c r="K8" s="10"/>
      <c r="L8" s="29"/>
      <c r="M8" s="10">
        <v>125</v>
      </c>
      <c r="N8" s="10">
        <f t="shared" si="0"/>
        <v>125</v>
      </c>
      <c r="O8" s="10">
        <f t="shared" si="1"/>
        <v>10.416666666666666</v>
      </c>
    </row>
    <row r="9" spans="1:15" s="4" customFormat="1" ht="12">
      <c r="A9" s="11" t="s">
        <v>20</v>
      </c>
      <c r="B9" s="10"/>
      <c r="C9" s="10"/>
      <c r="D9" s="10"/>
      <c r="E9" s="10"/>
      <c r="F9" s="10"/>
      <c r="G9" s="10">
        <v>602.07</v>
      </c>
      <c r="H9" s="10"/>
      <c r="I9" s="10"/>
      <c r="J9" s="29"/>
      <c r="K9" s="34">
        <v>258.93</v>
      </c>
      <c r="L9" s="29">
        <v>86.1</v>
      </c>
      <c r="M9" s="10">
        <v>86.1</v>
      </c>
      <c r="N9" s="10">
        <f t="shared" si="0"/>
        <v>1033.2</v>
      </c>
      <c r="O9" s="10">
        <f t="shared" si="1"/>
        <v>86.10000000000001</v>
      </c>
    </row>
    <row r="10" spans="1:15" s="4" customFormat="1" ht="12">
      <c r="A10" s="38" t="s">
        <v>52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104.87</v>
      </c>
      <c r="L10" s="10"/>
      <c r="M10" s="10"/>
      <c r="N10" s="10"/>
      <c r="O10" s="10">
        <f t="shared" si="1"/>
        <v>0</v>
      </c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0"/>
        <v>0</v>
      </c>
      <c r="O11" s="10">
        <f t="shared" si="1"/>
        <v>0</v>
      </c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0"/>
        <v>0</v>
      </c>
      <c r="O13" s="10">
        <f t="shared" si="1"/>
        <v>0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0"/>
        <v>0</v>
      </c>
      <c r="O15" s="10">
        <f t="shared" si="1"/>
        <v>0</v>
      </c>
    </row>
    <row r="16" spans="1:15" s="4" customFormat="1" ht="12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">
      <c r="A17" s="11"/>
      <c r="B17" s="10"/>
      <c r="C17" s="15"/>
      <c r="D17" s="10"/>
      <c r="E17" s="10"/>
      <c r="F17" s="10"/>
      <c r="G17" s="10"/>
      <c r="H17" s="10"/>
      <c r="I17" s="15"/>
      <c r="J17" s="10"/>
      <c r="K17" s="10"/>
      <c r="L17" s="10"/>
      <c r="M17" s="10"/>
      <c r="N17" s="10">
        <f t="shared" si="0"/>
        <v>0</v>
      </c>
      <c r="O17" s="10">
        <f t="shared" si="1"/>
        <v>0</v>
      </c>
    </row>
    <row r="18" spans="1:15" s="4" customFormat="1" ht="12">
      <c r="A18" s="8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0"/>
        <v>0</v>
      </c>
      <c r="O18" s="10">
        <f t="shared" si="1"/>
        <v>0</v>
      </c>
    </row>
    <row r="19" spans="1:15" s="4" customFormat="1" ht="1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10">
        <f t="shared" si="1"/>
        <v>0</v>
      </c>
    </row>
    <row r="20" spans="1:15" s="4" customFormat="1" ht="12">
      <c r="A20" s="8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0"/>
        <v>0</v>
      </c>
      <c r="O20" s="10">
        <f t="shared" si="1"/>
        <v>0</v>
      </c>
    </row>
    <row r="21" spans="1:15" s="4" customFormat="1" ht="12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0"/>
        <v>0</v>
      </c>
      <c r="O21" s="10">
        <f t="shared" si="1"/>
        <v>0</v>
      </c>
    </row>
    <row r="22" spans="1:15" s="4" customFormat="1" ht="12">
      <c r="A22" s="16" t="s">
        <v>28</v>
      </c>
      <c r="B22" s="10">
        <v>70.69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0"/>
        <v>70.69</v>
      </c>
      <c r="O22" s="10">
        <f t="shared" si="1"/>
        <v>5.890833333333333</v>
      </c>
    </row>
    <row r="23" spans="1:15" s="4" customFormat="1" ht="12.75" thickBot="1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>SUM(B23:M23)</f>
        <v>0</v>
      </c>
      <c r="O23" s="10">
        <f t="shared" si="1"/>
        <v>0</v>
      </c>
    </row>
    <row r="24" spans="1:15" s="4" customFormat="1" ht="12.75" thickBot="1">
      <c r="A24" s="11"/>
      <c r="B24" s="10"/>
      <c r="C24" s="10"/>
      <c r="D24" s="10"/>
      <c r="E24" s="10"/>
      <c r="F24" s="10"/>
      <c r="G24" s="17"/>
      <c r="H24" s="10"/>
      <c r="I24" s="10"/>
      <c r="J24" s="10"/>
      <c r="K24" s="10"/>
      <c r="L24" s="10"/>
      <c r="M24" s="17"/>
      <c r="N24" s="18">
        <f>SUM(N5:N23)</f>
        <v>2172.36</v>
      </c>
      <c r="O24" s="5" t="s">
        <v>29</v>
      </c>
    </row>
    <row r="25" spans="1:15" s="4" customFormat="1" ht="12.75" thickBot="1">
      <c r="A25" s="8" t="s">
        <v>30</v>
      </c>
      <c r="B25" s="10">
        <v>531.1</v>
      </c>
      <c r="C25" s="10"/>
      <c r="D25" s="10"/>
      <c r="E25" s="10">
        <v>678.65</v>
      </c>
      <c r="F25" s="10"/>
      <c r="G25" s="17"/>
      <c r="H25" s="10">
        <v>0</v>
      </c>
      <c r="I25" s="10"/>
      <c r="J25" s="10"/>
      <c r="K25" s="34">
        <v>730</v>
      </c>
      <c r="L25" s="10"/>
      <c r="M25" s="17">
        <v>377.5</v>
      </c>
      <c r="N25" s="19">
        <f>SUM(B25:M25)</f>
        <v>2317.25</v>
      </c>
      <c r="O25" s="5" t="s">
        <v>31</v>
      </c>
    </row>
    <row r="26" spans="1:15" s="4" customFormat="1" ht="13.5" thickBot="1" thickTop="1">
      <c r="A26" s="20"/>
      <c r="B26" s="21" t="s">
        <v>32</v>
      </c>
      <c r="C26" s="22"/>
      <c r="D26" s="21"/>
      <c r="E26" s="23" t="s">
        <v>33</v>
      </c>
      <c r="F26" s="21"/>
      <c r="G26" s="21"/>
      <c r="H26" s="21" t="s">
        <v>32</v>
      </c>
      <c r="I26" s="22"/>
      <c r="J26" s="21"/>
      <c r="K26" s="21" t="s">
        <v>34</v>
      </c>
      <c r="L26" s="21"/>
      <c r="M26" s="24" t="s">
        <v>32</v>
      </c>
      <c r="N26" s="40">
        <f>A3+N25-N24</f>
        <v>190.32999999999993</v>
      </c>
      <c r="O26" s="41" t="s">
        <v>35</v>
      </c>
    </row>
    <row r="27" spans="10:15" s="4" customFormat="1" ht="12" thickTop="1">
      <c r="J27" s="94" t="s">
        <v>49</v>
      </c>
      <c r="K27" s="94"/>
      <c r="L27" s="94"/>
      <c r="N27" s="95" t="s">
        <v>53</v>
      </c>
      <c r="O27" s="96"/>
    </row>
    <row r="28" spans="11:15" ht="13.5" thickBot="1">
      <c r="K28" s="32"/>
      <c r="N28" s="97"/>
      <c r="O28" s="98"/>
    </row>
    <row r="29" ht="13.5" thickTop="1">
      <c r="M29" s="39"/>
    </row>
    <row r="33" ht="12.75">
      <c r="I33" s="31"/>
    </row>
  </sheetData>
  <sheetProtection/>
  <mergeCells count="3">
    <mergeCell ref="A1:O1"/>
    <mergeCell ref="J27:L27"/>
    <mergeCell ref="N27:O28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workbookViewId="0" topLeftCell="A55">
      <selection activeCell="A72" sqref="A72"/>
    </sheetView>
  </sheetViews>
  <sheetFormatPr defaultColWidth="9.140625" defaultRowHeight="12.75"/>
  <cols>
    <col min="1" max="1" width="13.7109375" style="0" customWidth="1"/>
    <col min="2" max="2" width="11.7109375" style="43" customWidth="1"/>
    <col min="3" max="3" width="9.140625" style="43" customWidth="1"/>
    <col min="4" max="4" width="72.8515625" style="0" customWidth="1"/>
    <col min="5" max="6" width="9.28125" style="43" bestFit="1" customWidth="1"/>
    <col min="7" max="7" width="11.57421875" style="0" customWidth="1"/>
  </cols>
  <sheetData>
    <row r="1" spans="1:7" ht="15.75">
      <c r="A1" s="99" t="s">
        <v>126</v>
      </c>
      <c r="B1" s="100"/>
      <c r="C1" s="100"/>
      <c r="D1" s="100"/>
      <c r="E1" s="100"/>
      <c r="F1" s="100"/>
      <c r="G1" s="100"/>
    </row>
    <row r="2" spans="1:7" ht="12.75">
      <c r="A2" s="25" t="s">
        <v>37</v>
      </c>
      <c r="B2" s="25" t="s">
        <v>38</v>
      </c>
      <c r="C2" s="25" t="s">
        <v>39</v>
      </c>
      <c r="D2" s="26" t="s">
        <v>40</v>
      </c>
      <c r="E2" s="27" t="s">
        <v>41</v>
      </c>
      <c r="F2" s="27" t="s">
        <v>42</v>
      </c>
      <c r="G2" s="27" t="s">
        <v>43</v>
      </c>
    </row>
    <row r="3" spans="1:7" s="37" customFormat="1" ht="12.75">
      <c r="A3" s="35">
        <v>40726</v>
      </c>
      <c r="B3" s="36" t="s">
        <v>44</v>
      </c>
      <c r="C3" s="36" t="s">
        <v>47</v>
      </c>
      <c r="D3" s="28" t="s">
        <v>66</v>
      </c>
      <c r="E3" s="42"/>
      <c r="F3" s="42">
        <v>270</v>
      </c>
      <c r="G3" s="45">
        <v>1625.26</v>
      </c>
    </row>
    <row r="4" spans="1:7" s="37" customFormat="1" ht="12.75">
      <c r="A4" s="35">
        <v>40726</v>
      </c>
      <c r="B4" s="36" t="s">
        <v>44</v>
      </c>
      <c r="C4" s="36" t="s">
        <v>47</v>
      </c>
      <c r="D4" s="28" t="s">
        <v>64</v>
      </c>
      <c r="E4" s="42"/>
      <c r="F4" s="42">
        <v>565</v>
      </c>
      <c r="G4" s="45">
        <f>G3-E4+F4</f>
        <v>2190.26</v>
      </c>
    </row>
    <row r="5" spans="1:7" s="37" customFormat="1" ht="12.75">
      <c r="A5" s="35">
        <v>40726</v>
      </c>
      <c r="B5" s="36" t="s">
        <v>45</v>
      </c>
      <c r="C5" s="36" t="s">
        <v>47</v>
      </c>
      <c r="D5" s="28" t="s">
        <v>68</v>
      </c>
      <c r="E5" s="42"/>
      <c r="F5" s="42">
        <v>689.54</v>
      </c>
      <c r="G5" s="45">
        <f aca="true" t="shared" si="0" ref="G5:G19">G4-E5+F5</f>
        <v>2879.8</v>
      </c>
    </row>
    <row r="6" spans="1:7" s="37" customFormat="1" ht="12.75">
      <c r="A6" s="35">
        <v>40726</v>
      </c>
      <c r="B6" s="36" t="s">
        <v>45</v>
      </c>
      <c r="C6" s="36" t="s">
        <v>47</v>
      </c>
      <c r="D6" s="28" t="s">
        <v>101</v>
      </c>
      <c r="E6" s="42"/>
      <c r="F6" s="42">
        <v>800</v>
      </c>
      <c r="G6" s="45">
        <f t="shared" si="0"/>
        <v>3679.8</v>
      </c>
    </row>
    <row r="7" spans="1:7" s="37" customFormat="1" ht="12.75">
      <c r="A7" s="35">
        <v>40730</v>
      </c>
      <c r="B7" s="36">
        <v>149</v>
      </c>
      <c r="C7" s="36" t="s">
        <v>47</v>
      </c>
      <c r="D7" s="28" t="s">
        <v>72</v>
      </c>
      <c r="E7" s="42"/>
      <c r="F7" s="42"/>
      <c r="G7" s="45">
        <f t="shared" si="0"/>
        <v>3679.8</v>
      </c>
    </row>
    <row r="8" spans="1:9" s="37" customFormat="1" ht="12.75">
      <c r="A8" s="35">
        <v>40730</v>
      </c>
      <c r="B8" s="36">
        <v>150</v>
      </c>
      <c r="C8" s="36" t="s">
        <v>47</v>
      </c>
      <c r="D8" s="28" t="s">
        <v>69</v>
      </c>
      <c r="E8" s="42">
        <v>218.82</v>
      </c>
      <c r="F8" s="42"/>
      <c r="G8" s="45">
        <f t="shared" si="0"/>
        <v>3460.98</v>
      </c>
      <c r="I8" s="52"/>
    </row>
    <row r="9" spans="1:7" s="37" customFormat="1" ht="12.75">
      <c r="A9" s="35">
        <v>40754</v>
      </c>
      <c r="B9" s="36" t="s">
        <v>71</v>
      </c>
      <c r="C9" s="36" t="s">
        <v>47</v>
      </c>
      <c r="D9" s="28" t="s">
        <v>50</v>
      </c>
      <c r="E9" s="42">
        <v>62.84</v>
      </c>
      <c r="F9" s="42"/>
      <c r="G9" s="45">
        <f t="shared" si="0"/>
        <v>3398.14</v>
      </c>
    </row>
    <row r="10" spans="1:7" s="37" customFormat="1" ht="12.75">
      <c r="A10" s="35"/>
      <c r="B10" s="36"/>
      <c r="C10" s="36" t="s">
        <v>47</v>
      </c>
      <c r="D10" s="28" t="s">
        <v>70</v>
      </c>
      <c r="E10" s="42"/>
      <c r="F10" s="42"/>
      <c r="G10" s="45">
        <f t="shared" si="0"/>
        <v>3398.14</v>
      </c>
    </row>
    <row r="11" spans="1:7" s="37" customFormat="1" ht="12.75">
      <c r="A11" s="35">
        <v>40774</v>
      </c>
      <c r="B11" s="36">
        <v>251</v>
      </c>
      <c r="C11" s="36" t="s">
        <v>47</v>
      </c>
      <c r="D11" s="28" t="s">
        <v>51</v>
      </c>
      <c r="E11" s="42">
        <v>156.86</v>
      </c>
      <c r="F11" s="42"/>
      <c r="G11" s="45">
        <f t="shared" si="0"/>
        <v>3241.2799999999997</v>
      </c>
    </row>
    <row r="12" spans="1:7" s="37" customFormat="1" ht="12.75">
      <c r="A12" s="35">
        <v>40774</v>
      </c>
      <c r="B12" s="36">
        <v>252</v>
      </c>
      <c r="C12" s="36" t="s">
        <v>47</v>
      </c>
      <c r="D12" s="28" t="s">
        <v>73</v>
      </c>
      <c r="E12" s="42">
        <v>243.54</v>
      </c>
      <c r="F12" s="42"/>
      <c r="G12" s="45">
        <f t="shared" si="0"/>
        <v>2997.74</v>
      </c>
    </row>
    <row r="13" spans="1:7" s="37" customFormat="1" ht="12.75">
      <c r="A13" s="35">
        <v>41142</v>
      </c>
      <c r="B13" s="36">
        <v>253</v>
      </c>
      <c r="C13" s="36" t="s">
        <v>47</v>
      </c>
      <c r="D13" s="28" t="s">
        <v>46</v>
      </c>
      <c r="E13" s="42"/>
      <c r="F13" s="42"/>
      <c r="G13" s="45">
        <f t="shared" si="0"/>
        <v>2997.74</v>
      </c>
    </row>
    <row r="14" spans="1:7" s="37" customFormat="1" ht="12.75">
      <c r="A14" s="35">
        <v>40810</v>
      </c>
      <c r="B14" s="36" t="s">
        <v>44</v>
      </c>
      <c r="C14" s="36" t="s">
        <v>47</v>
      </c>
      <c r="D14" s="28" t="s">
        <v>75</v>
      </c>
      <c r="E14" s="42"/>
      <c r="F14" s="42">
        <v>490</v>
      </c>
      <c r="G14" s="45">
        <f t="shared" si="0"/>
        <v>3487.74</v>
      </c>
    </row>
    <row r="15" spans="1:7" ht="12.75">
      <c r="A15" s="54">
        <v>40810</v>
      </c>
      <c r="B15" s="50" t="s">
        <v>71</v>
      </c>
      <c r="C15" s="50" t="s">
        <v>47</v>
      </c>
      <c r="D15" s="51" t="s">
        <v>54</v>
      </c>
      <c r="E15" s="60">
        <v>94.74</v>
      </c>
      <c r="F15" s="61"/>
      <c r="G15" s="45">
        <f t="shared" si="0"/>
        <v>3393</v>
      </c>
    </row>
    <row r="16" spans="1:7" ht="12.75">
      <c r="A16" s="54">
        <v>40810</v>
      </c>
      <c r="B16" s="50" t="s">
        <v>71</v>
      </c>
      <c r="C16" s="50" t="s">
        <v>47</v>
      </c>
      <c r="D16" s="51" t="s">
        <v>76</v>
      </c>
      <c r="E16" s="60">
        <v>105.29</v>
      </c>
      <c r="F16" s="61"/>
      <c r="G16" s="45">
        <f t="shared" si="0"/>
        <v>3287.71</v>
      </c>
    </row>
    <row r="17" spans="1:7" ht="12.75">
      <c r="A17" s="54">
        <v>40824</v>
      </c>
      <c r="B17" s="50" t="s">
        <v>45</v>
      </c>
      <c r="C17" s="50" t="s">
        <v>47</v>
      </c>
      <c r="D17" s="28" t="s">
        <v>77</v>
      </c>
      <c r="E17" s="62"/>
      <c r="F17" s="61">
        <v>663.27</v>
      </c>
      <c r="G17" s="45">
        <f t="shared" si="0"/>
        <v>3950.98</v>
      </c>
    </row>
    <row r="18" spans="1:7" ht="12.75">
      <c r="A18" s="54">
        <v>40824</v>
      </c>
      <c r="B18" s="50" t="s">
        <v>71</v>
      </c>
      <c r="C18" s="50" t="s">
        <v>47</v>
      </c>
      <c r="D18" s="51" t="s">
        <v>78</v>
      </c>
      <c r="E18" s="60">
        <v>550</v>
      </c>
      <c r="F18" s="50"/>
      <c r="G18" s="45">
        <f t="shared" si="0"/>
        <v>3400.98</v>
      </c>
    </row>
    <row r="19" spans="1:7" ht="12.75">
      <c r="A19" s="54">
        <v>40824</v>
      </c>
      <c r="B19" s="50" t="s">
        <v>95</v>
      </c>
      <c r="C19" s="50" t="s">
        <v>47</v>
      </c>
      <c r="D19" s="51" t="s">
        <v>80</v>
      </c>
      <c r="E19" s="60">
        <v>38.25</v>
      </c>
      <c r="F19" s="61"/>
      <c r="G19" s="45">
        <f t="shared" si="0"/>
        <v>3362.73</v>
      </c>
    </row>
    <row r="20" spans="1:7" ht="12.75">
      <c r="A20" s="55"/>
      <c r="B20" s="65"/>
      <c r="C20" s="53"/>
      <c r="D20" s="51"/>
      <c r="E20" s="60"/>
      <c r="F20" s="61"/>
      <c r="G20" s="45"/>
    </row>
    <row r="21" spans="1:7" ht="12.75">
      <c r="A21" s="55"/>
      <c r="B21" s="65"/>
      <c r="C21" s="53"/>
      <c r="D21" s="51"/>
      <c r="E21" s="60"/>
      <c r="F21" s="61"/>
      <c r="G21" s="45"/>
    </row>
    <row r="22" spans="1:7" ht="12.75">
      <c r="A22" s="110" t="s">
        <v>88</v>
      </c>
      <c r="B22" s="111"/>
      <c r="C22" s="112"/>
      <c r="D22" s="66" t="s">
        <v>89</v>
      </c>
      <c r="E22" s="64"/>
      <c r="F22" s="67"/>
      <c r="G22" s="68">
        <v>4911.24</v>
      </c>
    </row>
    <row r="23" spans="1:7" s="57" customFormat="1" ht="12.75">
      <c r="A23" s="56">
        <v>40838</v>
      </c>
      <c r="B23" s="59" t="s">
        <v>44</v>
      </c>
      <c r="C23" s="59" t="s">
        <v>47</v>
      </c>
      <c r="D23" s="28" t="s">
        <v>81</v>
      </c>
      <c r="E23" s="60"/>
      <c r="F23" s="63">
        <v>5010</v>
      </c>
      <c r="G23" s="45">
        <f aca="true" t="shared" si="1" ref="G23:G34">G22-E23+F23</f>
        <v>9921.24</v>
      </c>
    </row>
    <row r="24" spans="1:7" ht="12.75">
      <c r="A24" s="54">
        <v>40838</v>
      </c>
      <c r="B24" s="50">
        <v>999993</v>
      </c>
      <c r="C24" s="50" t="s">
        <v>47</v>
      </c>
      <c r="D24" s="28" t="s">
        <v>55</v>
      </c>
      <c r="E24" s="60">
        <v>81.18</v>
      </c>
      <c r="F24" s="61"/>
      <c r="G24" s="45">
        <f t="shared" si="1"/>
        <v>9840.06</v>
      </c>
    </row>
    <row r="25" spans="1:7" s="57" customFormat="1" ht="12.75">
      <c r="A25" s="56">
        <v>40855</v>
      </c>
      <c r="B25" s="59" t="s">
        <v>44</v>
      </c>
      <c r="C25" s="59" t="s">
        <v>47</v>
      </c>
      <c r="D25" s="28" t="s">
        <v>102</v>
      </c>
      <c r="E25" s="60"/>
      <c r="F25" s="63">
        <v>147</v>
      </c>
      <c r="G25" s="45">
        <f t="shared" si="1"/>
        <v>9987.06</v>
      </c>
    </row>
    <row r="26" spans="1:7" s="57" customFormat="1" ht="12.75">
      <c r="A26" s="56">
        <v>40855</v>
      </c>
      <c r="B26" s="59" t="s">
        <v>44</v>
      </c>
      <c r="C26" s="59" t="s">
        <v>47</v>
      </c>
      <c r="D26" s="28" t="s">
        <v>91</v>
      </c>
      <c r="E26" s="60"/>
      <c r="F26" s="63">
        <v>72.98</v>
      </c>
      <c r="G26" s="45">
        <f t="shared" si="1"/>
        <v>10060.039999999999</v>
      </c>
    </row>
    <row r="27" spans="1:7" s="57" customFormat="1" ht="12.75">
      <c r="A27" s="56">
        <v>40855</v>
      </c>
      <c r="B27" s="59" t="s">
        <v>71</v>
      </c>
      <c r="C27" s="59" t="s">
        <v>47</v>
      </c>
      <c r="D27" s="28" t="s">
        <v>90</v>
      </c>
      <c r="E27" s="60">
        <v>147.85</v>
      </c>
      <c r="F27" s="63"/>
      <c r="G27" s="45">
        <f t="shared" si="1"/>
        <v>9912.189999999999</v>
      </c>
    </row>
    <row r="28" spans="1:7" s="57" customFormat="1" ht="12.75">
      <c r="A28" s="56">
        <v>40855</v>
      </c>
      <c r="B28" s="59" t="s">
        <v>71</v>
      </c>
      <c r="C28" s="59" t="s">
        <v>47</v>
      </c>
      <c r="D28" s="28" t="s">
        <v>96</v>
      </c>
      <c r="E28" s="60">
        <v>849.75</v>
      </c>
      <c r="F28" s="63"/>
      <c r="G28" s="45">
        <f t="shared" si="1"/>
        <v>9062.439999999999</v>
      </c>
    </row>
    <row r="29" spans="1:7" ht="12.75">
      <c r="A29" s="54">
        <v>40864</v>
      </c>
      <c r="B29" s="50">
        <v>999992</v>
      </c>
      <c r="C29" s="50" t="s">
        <v>47</v>
      </c>
      <c r="D29" s="28" t="s">
        <v>83</v>
      </c>
      <c r="E29" s="62">
        <v>170</v>
      </c>
      <c r="F29" s="61"/>
      <c r="G29" s="45">
        <f t="shared" si="1"/>
        <v>8892.439999999999</v>
      </c>
    </row>
    <row r="30" spans="1:7" s="57" customFormat="1" ht="12.75">
      <c r="A30" s="56">
        <v>40897</v>
      </c>
      <c r="B30" s="59">
        <v>7452390004</v>
      </c>
      <c r="C30" s="59" t="s">
        <v>47</v>
      </c>
      <c r="D30" s="28" t="s">
        <v>57</v>
      </c>
      <c r="E30" s="60">
        <v>76.26</v>
      </c>
      <c r="F30" s="63"/>
      <c r="G30" s="45">
        <f t="shared" si="1"/>
        <v>8816.179999999998</v>
      </c>
    </row>
    <row r="31" spans="1:7" ht="12.75">
      <c r="A31" s="54">
        <v>40899</v>
      </c>
      <c r="B31" s="50">
        <v>7452390001</v>
      </c>
      <c r="C31" s="50" t="s">
        <v>47</v>
      </c>
      <c r="D31" s="28" t="s">
        <v>58</v>
      </c>
      <c r="E31" s="62">
        <v>81.18</v>
      </c>
      <c r="F31" s="61"/>
      <c r="G31" s="45">
        <f t="shared" si="1"/>
        <v>8734.999999999998</v>
      </c>
    </row>
    <row r="32" spans="1:7" ht="12.75">
      <c r="A32" s="54">
        <v>40904</v>
      </c>
      <c r="B32" s="50">
        <v>7452390002</v>
      </c>
      <c r="C32" s="50" t="s">
        <v>47</v>
      </c>
      <c r="D32" s="51" t="s">
        <v>60</v>
      </c>
      <c r="E32" s="60">
        <v>62.02</v>
      </c>
      <c r="F32" s="61"/>
      <c r="G32" s="45">
        <f t="shared" si="1"/>
        <v>8672.979999999998</v>
      </c>
    </row>
    <row r="33" spans="1:7" ht="12.75">
      <c r="A33" s="54">
        <v>40917</v>
      </c>
      <c r="B33" s="50" t="s">
        <v>44</v>
      </c>
      <c r="C33" s="50" t="s">
        <v>47</v>
      </c>
      <c r="D33" s="28" t="s">
        <v>64</v>
      </c>
      <c r="E33" s="62"/>
      <c r="F33" s="61">
        <v>715</v>
      </c>
      <c r="G33" s="45">
        <f t="shared" si="1"/>
        <v>9387.979999999998</v>
      </c>
    </row>
    <row r="34" spans="1:7" ht="12.75">
      <c r="A34" s="54">
        <v>40917</v>
      </c>
      <c r="B34" s="50" t="s">
        <v>44</v>
      </c>
      <c r="C34" s="50" t="s">
        <v>47</v>
      </c>
      <c r="D34" s="51" t="s">
        <v>94</v>
      </c>
      <c r="E34" s="60"/>
      <c r="F34" s="61">
        <v>109.73</v>
      </c>
      <c r="G34" s="45">
        <f t="shared" si="1"/>
        <v>9497.709999999997</v>
      </c>
    </row>
    <row r="35" spans="1:7" ht="15.75">
      <c r="A35" s="99" t="s">
        <v>125</v>
      </c>
      <c r="B35" s="100"/>
      <c r="C35" s="100"/>
      <c r="D35" s="100"/>
      <c r="E35" s="100"/>
      <c r="F35" s="100"/>
      <c r="G35" s="100"/>
    </row>
    <row r="36" spans="1:7" ht="12.75">
      <c r="A36" s="54">
        <v>40920</v>
      </c>
      <c r="B36" s="50">
        <v>1001</v>
      </c>
      <c r="C36" s="50" t="s">
        <v>47</v>
      </c>
      <c r="D36" s="51" t="s">
        <v>98</v>
      </c>
      <c r="E36" s="60">
        <v>81.18</v>
      </c>
      <c r="F36" s="61"/>
      <c r="G36" s="45">
        <f>G34-E36+F36</f>
        <v>9416.529999999997</v>
      </c>
    </row>
    <row r="37" spans="1:7" ht="12.75">
      <c r="A37" s="54">
        <v>40926</v>
      </c>
      <c r="B37" s="50">
        <v>1002</v>
      </c>
      <c r="C37" s="50" t="s">
        <v>47</v>
      </c>
      <c r="D37" s="51" t="s">
        <v>59</v>
      </c>
      <c r="E37" s="60">
        <v>73.91</v>
      </c>
      <c r="F37" s="61"/>
      <c r="G37" s="45">
        <f>G36-E37+F37</f>
        <v>9342.619999999997</v>
      </c>
    </row>
    <row r="38" spans="1:7" ht="12.75">
      <c r="A38" s="54">
        <v>40945</v>
      </c>
      <c r="B38" s="50">
        <v>1003</v>
      </c>
      <c r="C38" s="50" t="s">
        <v>47</v>
      </c>
      <c r="D38" s="51" t="s">
        <v>99</v>
      </c>
      <c r="E38" s="60">
        <v>81.18</v>
      </c>
      <c r="F38" s="61"/>
      <c r="G38" s="45">
        <f>G37-E38+F38</f>
        <v>9261.439999999997</v>
      </c>
    </row>
    <row r="39" spans="1:7" ht="12.75">
      <c r="A39" s="54">
        <v>40954</v>
      </c>
      <c r="B39" s="50">
        <v>1004</v>
      </c>
      <c r="C39" s="50" t="s">
        <v>47</v>
      </c>
      <c r="D39" s="51" t="s">
        <v>61</v>
      </c>
      <c r="E39" s="60">
        <v>62.47</v>
      </c>
      <c r="F39" s="61"/>
      <c r="G39" s="45">
        <f>G38-E39+F39</f>
        <v>9198.969999999998</v>
      </c>
    </row>
    <row r="40" spans="1:7" ht="12.75">
      <c r="A40" s="54">
        <v>40980</v>
      </c>
      <c r="B40" s="50">
        <v>1005</v>
      </c>
      <c r="C40" s="50" t="s">
        <v>47</v>
      </c>
      <c r="D40" s="51" t="s">
        <v>100</v>
      </c>
      <c r="E40" s="60">
        <v>81.18</v>
      </c>
      <c r="F40" s="61"/>
      <c r="G40" s="45">
        <f>G39-E40+F40</f>
        <v>9117.789999999997</v>
      </c>
    </row>
    <row r="41" spans="1:7" ht="15.75">
      <c r="A41" s="99" t="s">
        <v>124</v>
      </c>
      <c r="B41" s="100"/>
      <c r="C41" s="100"/>
      <c r="D41" s="100"/>
      <c r="E41" s="100"/>
      <c r="F41" s="100"/>
      <c r="G41" s="100"/>
    </row>
    <row r="42" spans="1:7" ht="12.75">
      <c r="A42" s="25" t="s">
        <v>37</v>
      </c>
      <c r="B42" s="25" t="s">
        <v>38</v>
      </c>
      <c r="C42" s="25" t="s">
        <v>39</v>
      </c>
      <c r="D42" s="26" t="s">
        <v>40</v>
      </c>
      <c r="E42" s="27" t="s">
        <v>41</v>
      </c>
      <c r="F42" s="27" t="s">
        <v>42</v>
      </c>
      <c r="G42" s="27" t="s">
        <v>43</v>
      </c>
    </row>
    <row r="43" spans="1:7" ht="12.75">
      <c r="A43" s="54">
        <v>40985</v>
      </c>
      <c r="B43" s="50" t="s">
        <v>44</v>
      </c>
      <c r="C43" s="50" t="s">
        <v>103</v>
      </c>
      <c r="D43" s="51" t="s">
        <v>105</v>
      </c>
      <c r="E43" s="60"/>
      <c r="F43" s="61">
        <v>1170</v>
      </c>
      <c r="G43" s="45">
        <f>G40-E43+F43</f>
        <v>10287.789999999997</v>
      </c>
    </row>
    <row r="44" spans="1:7" ht="12.75">
      <c r="A44" s="54">
        <v>40985</v>
      </c>
      <c r="B44" s="50" t="s">
        <v>44</v>
      </c>
      <c r="C44" s="50" t="s">
        <v>103</v>
      </c>
      <c r="D44" s="51" t="s">
        <v>106</v>
      </c>
      <c r="E44" s="60"/>
      <c r="F44" s="61">
        <v>12</v>
      </c>
      <c r="G44" s="45">
        <f>G43-E44+F44</f>
        <v>10299.789999999997</v>
      </c>
    </row>
    <row r="45" spans="1:7" ht="12.75">
      <c r="A45" s="54">
        <v>40985</v>
      </c>
      <c r="B45" s="50" t="s">
        <v>44</v>
      </c>
      <c r="C45" s="50" t="s">
        <v>103</v>
      </c>
      <c r="D45" s="51" t="s">
        <v>94</v>
      </c>
      <c r="E45" s="60"/>
      <c r="F45" s="61">
        <v>306.57</v>
      </c>
      <c r="G45" s="45">
        <f>G44-E45+F45</f>
        <v>10606.359999999997</v>
      </c>
    </row>
    <row r="46" spans="1:7" ht="12.75">
      <c r="A46" s="54">
        <v>40985</v>
      </c>
      <c r="B46" s="50">
        <v>1006</v>
      </c>
      <c r="C46" s="50" t="s">
        <v>103</v>
      </c>
      <c r="D46" s="51" t="s">
        <v>65</v>
      </c>
      <c r="E46" s="60">
        <v>178.49</v>
      </c>
      <c r="F46" s="61"/>
      <c r="G46" s="45">
        <f>G45-E46+F46</f>
        <v>10427.869999999997</v>
      </c>
    </row>
    <row r="47" spans="1:7" ht="12.75">
      <c r="A47" s="54">
        <v>40985</v>
      </c>
      <c r="B47" s="50">
        <v>1007</v>
      </c>
      <c r="C47" s="50" t="s">
        <v>103</v>
      </c>
      <c r="D47" s="51" t="s">
        <v>104</v>
      </c>
      <c r="E47" s="60">
        <v>537.4</v>
      </c>
      <c r="F47" s="61"/>
      <c r="G47" s="45">
        <f>G46-E47+F47</f>
        <v>9890.469999999998</v>
      </c>
    </row>
    <row r="48" spans="1:7" ht="12.75">
      <c r="A48" s="82">
        <v>40991</v>
      </c>
      <c r="B48" s="83">
        <v>1008</v>
      </c>
      <c r="C48" s="83" t="s">
        <v>103</v>
      </c>
      <c r="D48" s="84" t="s">
        <v>107</v>
      </c>
      <c r="E48" s="85">
        <v>105.39</v>
      </c>
      <c r="F48" s="86"/>
      <c r="G48" s="85">
        <f aca="true" t="shared" si="2" ref="G48:G74">(G47-E48)+F48</f>
        <v>9785.079999999998</v>
      </c>
    </row>
    <row r="49" spans="1:7" ht="12.75">
      <c r="A49" s="82">
        <v>41008</v>
      </c>
      <c r="B49" s="83">
        <v>1009</v>
      </c>
      <c r="C49" s="83" t="s">
        <v>103</v>
      </c>
      <c r="D49" s="84" t="s">
        <v>108</v>
      </c>
      <c r="E49" s="85">
        <v>81.18</v>
      </c>
      <c r="F49" s="86"/>
      <c r="G49" s="85">
        <f t="shared" si="2"/>
        <v>9703.899999999998</v>
      </c>
    </row>
    <row r="50" spans="1:7" ht="12.75">
      <c r="A50" s="82">
        <v>41019</v>
      </c>
      <c r="B50" s="83">
        <v>1010</v>
      </c>
      <c r="C50" s="83" t="s">
        <v>103</v>
      </c>
      <c r="D50" s="84" t="s">
        <v>113</v>
      </c>
      <c r="E50" s="85">
        <v>68.51</v>
      </c>
      <c r="F50" s="86"/>
      <c r="G50" s="85">
        <f t="shared" si="2"/>
        <v>9635.389999999998</v>
      </c>
    </row>
    <row r="51" spans="1:7" ht="12.75">
      <c r="A51" s="82">
        <v>41019</v>
      </c>
      <c r="B51" s="83">
        <v>1011</v>
      </c>
      <c r="C51" s="83" t="s">
        <v>111</v>
      </c>
      <c r="D51" s="84" t="s">
        <v>112</v>
      </c>
      <c r="E51" s="85">
        <v>29.96</v>
      </c>
      <c r="F51" s="86"/>
      <c r="G51" s="85">
        <f t="shared" si="2"/>
        <v>9605.429999999998</v>
      </c>
    </row>
    <row r="52" spans="1:7" ht="12.75">
      <c r="A52" s="82">
        <v>41019</v>
      </c>
      <c r="B52" s="83">
        <v>1011</v>
      </c>
      <c r="C52" s="83" t="s">
        <v>111</v>
      </c>
      <c r="D52" s="84" t="s">
        <v>114</v>
      </c>
      <c r="E52" s="85">
        <v>2546.8</v>
      </c>
      <c r="F52" s="86"/>
      <c r="G52" s="85">
        <f t="shared" si="2"/>
        <v>7058.629999999998</v>
      </c>
    </row>
    <row r="53" spans="1:7" ht="12.75">
      <c r="A53" s="82">
        <v>41051</v>
      </c>
      <c r="B53" s="83">
        <v>1012</v>
      </c>
      <c r="C53" s="83" t="s">
        <v>103</v>
      </c>
      <c r="D53" s="84" t="s">
        <v>115</v>
      </c>
      <c r="E53" s="85">
        <v>81.18</v>
      </c>
      <c r="F53" s="86"/>
      <c r="G53" s="85">
        <f t="shared" si="2"/>
        <v>6977.449999999998</v>
      </c>
    </row>
    <row r="54" spans="1:7" ht="12.75">
      <c r="A54" s="82">
        <v>41069</v>
      </c>
      <c r="B54" s="83">
        <v>1013</v>
      </c>
      <c r="C54" s="83" t="s">
        <v>103</v>
      </c>
      <c r="D54" s="84" t="s">
        <v>128</v>
      </c>
      <c r="E54" s="85">
        <v>67.07</v>
      </c>
      <c r="F54" s="86"/>
      <c r="G54" s="85">
        <f t="shared" si="2"/>
        <v>6910.379999999998</v>
      </c>
    </row>
    <row r="55" spans="1:7" ht="12.75">
      <c r="A55" s="54">
        <v>41069</v>
      </c>
      <c r="B55" s="50">
        <v>1014</v>
      </c>
      <c r="C55" s="83" t="s">
        <v>103</v>
      </c>
      <c r="D55" s="84" t="s">
        <v>116</v>
      </c>
      <c r="E55" s="60">
        <v>81.18</v>
      </c>
      <c r="F55" s="61"/>
      <c r="G55" s="85">
        <f t="shared" si="2"/>
        <v>6829.199999999998</v>
      </c>
    </row>
    <row r="56" spans="1:7" ht="15.75">
      <c r="A56" s="99" t="s">
        <v>123</v>
      </c>
      <c r="B56" s="100"/>
      <c r="C56" s="100"/>
      <c r="D56" s="100"/>
      <c r="E56" s="100"/>
      <c r="F56" s="100"/>
      <c r="G56" s="100"/>
    </row>
    <row r="57" spans="1:7" ht="12.75">
      <c r="A57" s="25" t="s">
        <v>37</v>
      </c>
      <c r="B57" s="25" t="s">
        <v>38</v>
      </c>
      <c r="C57" s="25" t="s">
        <v>39</v>
      </c>
      <c r="D57" s="26" t="s">
        <v>40</v>
      </c>
      <c r="E57" s="27" t="s">
        <v>41</v>
      </c>
      <c r="F57" s="27" t="s">
        <v>42</v>
      </c>
      <c r="G57" s="27" t="s">
        <v>43</v>
      </c>
    </row>
    <row r="58" spans="1:7" ht="12.75">
      <c r="A58" s="54">
        <v>41070</v>
      </c>
      <c r="B58" s="50" t="s">
        <v>44</v>
      </c>
      <c r="C58" s="83" t="s">
        <v>103</v>
      </c>
      <c r="D58" s="84" t="s">
        <v>117</v>
      </c>
      <c r="E58" s="60"/>
      <c r="F58" s="61">
        <v>1360</v>
      </c>
      <c r="G58" s="85">
        <f>(G55-E58)+F58</f>
        <v>8189.199999999998</v>
      </c>
    </row>
    <row r="59" spans="1:7" ht="12.75">
      <c r="A59" s="54">
        <v>41070</v>
      </c>
      <c r="B59" s="50" t="s">
        <v>44</v>
      </c>
      <c r="C59" s="83" t="s">
        <v>103</v>
      </c>
      <c r="D59" s="84" t="s">
        <v>118</v>
      </c>
      <c r="E59" s="60"/>
      <c r="F59" s="61">
        <v>26</v>
      </c>
      <c r="G59" s="85">
        <f t="shared" si="2"/>
        <v>8215.199999999997</v>
      </c>
    </row>
    <row r="60" spans="1:7" ht="12.75">
      <c r="A60" s="54">
        <v>41070</v>
      </c>
      <c r="B60" s="50">
        <v>1015</v>
      </c>
      <c r="C60" s="83" t="s">
        <v>103</v>
      </c>
      <c r="D60" s="84" t="s">
        <v>119</v>
      </c>
      <c r="E60" s="60">
        <v>339</v>
      </c>
      <c r="F60" s="61"/>
      <c r="G60" s="85">
        <f t="shared" si="2"/>
        <v>7876.199999999997</v>
      </c>
    </row>
    <row r="61" spans="1:7" ht="12.75">
      <c r="A61" s="54">
        <v>41071</v>
      </c>
      <c r="B61" s="50">
        <v>1016</v>
      </c>
      <c r="C61" s="83" t="s">
        <v>103</v>
      </c>
      <c r="D61" s="84" t="s">
        <v>120</v>
      </c>
      <c r="E61" s="60">
        <v>8.1</v>
      </c>
      <c r="F61" s="61"/>
      <c r="G61" s="85">
        <f t="shared" si="2"/>
        <v>7868.099999999997</v>
      </c>
    </row>
    <row r="62" spans="1:7" ht="12.75">
      <c r="A62" s="54">
        <v>41099</v>
      </c>
      <c r="B62" s="50">
        <v>1017</v>
      </c>
      <c r="C62" s="83" t="s">
        <v>103</v>
      </c>
      <c r="D62" s="51" t="s">
        <v>67</v>
      </c>
      <c r="E62" s="60">
        <v>169.1</v>
      </c>
      <c r="F62" s="61"/>
      <c r="G62" s="85">
        <f t="shared" si="2"/>
        <v>7698.999999999996</v>
      </c>
    </row>
    <row r="63" spans="1:7" ht="12.75">
      <c r="A63" s="54">
        <v>41099</v>
      </c>
      <c r="B63" s="50">
        <v>1018</v>
      </c>
      <c r="C63" s="83" t="s">
        <v>121</v>
      </c>
      <c r="D63" s="51" t="s">
        <v>122</v>
      </c>
      <c r="E63" s="60">
        <v>440.65</v>
      </c>
      <c r="F63" s="61"/>
      <c r="G63" s="85">
        <f t="shared" si="2"/>
        <v>7258.349999999997</v>
      </c>
    </row>
    <row r="64" spans="1:7" ht="12.75">
      <c r="A64" s="54">
        <v>41099</v>
      </c>
      <c r="B64" s="50">
        <v>1019</v>
      </c>
      <c r="C64" s="83" t="s">
        <v>103</v>
      </c>
      <c r="D64" s="84" t="s">
        <v>127</v>
      </c>
      <c r="E64" s="60">
        <v>81.18</v>
      </c>
      <c r="F64" s="61"/>
      <c r="G64" s="85">
        <f t="shared" si="2"/>
        <v>7177.169999999996</v>
      </c>
    </row>
    <row r="65" spans="1:7" ht="12.75">
      <c r="A65" s="54">
        <v>41111</v>
      </c>
      <c r="B65" s="50">
        <v>1020</v>
      </c>
      <c r="C65" s="83" t="s">
        <v>103</v>
      </c>
      <c r="D65" s="51" t="s">
        <v>50</v>
      </c>
      <c r="E65" s="60">
        <v>118.52</v>
      </c>
      <c r="F65" s="61"/>
      <c r="G65" s="85">
        <f t="shared" si="2"/>
        <v>7058.649999999996</v>
      </c>
    </row>
    <row r="66" spans="1:7" ht="12.75">
      <c r="A66" s="54">
        <v>41123</v>
      </c>
      <c r="B66" s="50">
        <v>1021</v>
      </c>
      <c r="C66" s="83" t="s">
        <v>121</v>
      </c>
      <c r="D66" s="51" t="s">
        <v>129</v>
      </c>
      <c r="E66" s="60">
        <v>50</v>
      </c>
      <c r="F66" s="61"/>
      <c r="G66" s="85">
        <f t="shared" si="2"/>
        <v>7008.649999999996</v>
      </c>
    </row>
    <row r="67" spans="1:7" ht="12.75">
      <c r="A67" s="54">
        <v>41124</v>
      </c>
      <c r="B67" s="50">
        <v>1022</v>
      </c>
      <c r="C67" s="83" t="s">
        <v>103</v>
      </c>
      <c r="D67" s="84" t="s">
        <v>130</v>
      </c>
      <c r="E67" s="60">
        <v>81.18</v>
      </c>
      <c r="F67" s="61"/>
      <c r="G67" s="85">
        <f t="shared" si="2"/>
        <v>6927.469999999996</v>
      </c>
    </row>
    <row r="68" spans="1:7" ht="12.75">
      <c r="A68" s="54">
        <v>41145</v>
      </c>
      <c r="B68" s="50">
        <v>1023</v>
      </c>
      <c r="C68" s="83" t="s">
        <v>103</v>
      </c>
      <c r="D68" s="51" t="s">
        <v>131</v>
      </c>
      <c r="E68" s="62">
        <v>72.61</v>
      </c>
      <c r="F68" s="61"/>
      <c r="G68" s="85">
        <f t="shared" si="2"/>
        <v>6854.859999999996</v>
      </c>
    </row>
    <row r="69" spans="1:7" ht="12.75">
      <c r="A69" s="54">
        <v>41147</v>
      </c>
      <c r="B69" s="50" t="s">
        <v>44</v>
      </c>
      <c r="C69" s="83" t="s">
        <v>103</v>
      </c>
      <c r="D69" s="51" t="s">
        <v>94</v>
      </c>
      <c r="E69" s="60"/>
      <c r="F69" s="61">
        <v>25</v>
      </c>
      <c r="G69" s="85">
        <f t="shared" si="2"/>
        <v>6879.859999999996</v>
      </c>
    </row>
    <row r="70" spans="1:7" ht="12.75">
      <c r="A70" s="54">
        <v>41162</v>
      </c>
      <c r="B70" s="50">
        <v>1024</v>
      </c>
      <c r="C70" s="83" t="s">
        <v>103</v>
      </c>
      <c r="D70" s="84" t="s">
        <v>132</v>
      </c>
      <c r="E70" s="60">
        <v>81.18</v>
      </c>
      <c r="F70" s="61"/>
      <c r="G70" s="85">
        <f t="shared" si="2"/>
        <v>6798.679999999996</v>
      </c>
    </row>
    <row r="71" spans="1:7" ht="12.75">
      <c r="A71" s="54">
        <v>41162</v>
      </c>
      <c r="B71" s="36" t="s">
        <v>45</v>
      </c>
      <c r="C71" s="83" t="s">
        <v>103</v>
      </c>
      <c r="D71" s="51" t="s">
        <v>133</v>
      </c>
      <c r="E71" s="60">
        <v>63.13</v>
      </c>
      <c r="F71" s="61"/>
      <c r="G71" s="85">
        <f t="shared" si="2"/>
        <v>6735.549999999996</v>
      </c>
    </row>
    <row r="72" spans="1:7" ht="12.75">
      <c r="A72" s="54">
        <v>41166</v>
      </c>
      <c r="B72" s="36" t="s">
        <v>45</v>
      </c>
      <c r="C72" s="83" t="s">
        <v>103</v>
      </c>
      <c r="D72" s="51" t="s">
        <v>134</v>
      </c>
      <c r="E72" s="60">
        <v>226</v>
      </c>
      <c r="F72" s="61"/>
      <c r="G72" s="85">
        <f t="shared" si="2"/>
        <v>6509.549999999996</v>
      </c>
    </row>
    <row r="73" spans="1:7" ht="12.75">
      <c r="A73" s="54"/>
      <c r="B73" s="50"/>
      <c r="C73" s="50"/>
      <c r="D73" s="28"/>
      <c r="E73" s="62"/>
      <c r="F73" s="61"/>
      <c r="G73" s="85">
        <f t="shared" si="2"/>
        <v>6509.549999999996</v>
      </c>
    </row>
    <row r="74" spans="1:7" ht="12.75">
      <c r="A74" s="107" t="s">
        <v>87</v>
      </c>
      <c r="B74" s="108"/>
      <c r="C74" s="108"/>
      <c r="D74" s="108"/>
      <c r="E74" s="108"/>
      <c r="F74" s="109"/>
      <c r="G74" s="85">
        <f t="shared" si="2"/>
        <v>6509.549999999996</v>
      </c>
    </row>
    <row r="75" spans="1:7" ht="13.5" thickBot="1">
      <c r="A75" s="104" t="s">
        <v>85</v>
      </c>
      <c r="B75" s="105"/>
      <c r="C75" s="105"/>
      <c r="D75" s="105"/>
      <c r="E75" s="105"/>
      <c r="F75" s="106"/>
      <c r="G75" s="58">
        <f>G74-G76</f>
        <v>6509.549999999996</v>
      </c>
    </row>
    <row r="76" spans="1:7" ht="14.25" thickBot="1" thickTop="1">
      <c r="A76" s="104" t="s">
        <v>86</v>
      </c>
      <c r="B76" s="105"/>
      <c r="C76" s="105"/>
      <c r="D76" s="105"/>
      <c r="E76" s="105"/>
      <c r="F76" s="106"/>
      <c r="G76" s="81">
        <f>'RGK Sept 2011- Aug 2012'!N21</f>
        <v>0</v>
      </c>
    </row>
    <row r="77" spans="1:7" s="57" customFormat="1" ht="13.5" thickTop="1">
      <c r="A77" s="101" t="s">
        <v>97</v>
      </c>
      <c r="B77" s="102"/>
      <c r="C77" s="102"/>
      <c r="D77" s="102"/>
      <c r="E77" s="102"/>
      <c r="F77" s="103"/>
      <c r="G77" s="80">
        <v>441.3</v>
      </c>
    </row>
  </sheetData>
  <sheetProtection/>
  <mergeCells count="9">
    <mergeCell ref="A1:G1"/>
    <mergeCell ref="A77:F77"/>
    <mergeCell ref="A76:F76"/>
    <mergeCell ref="A74:F74"/>
    <mergeCell ref="A22:C22"/>
    <mergeCell ref="A75:F75"/>
    <mergeCell ref="A35:G35"/>
    <mergeCell ref="A41:G41"/>
    <mergeCell ref="A56:G56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20.8515625" style="0" customWidth="1"/>
    <col min="2" max="13" width="7.140625" style="0" customWidth="1"/>
    <col min="15" max="15" width="13.57421875" style="0" customWidth="1"/>
  </cols>
  <sheetData>
    <row r="1" spans="1:15" ht="21" thickBot="1">
      <c r="A1" s="92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1522.93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/>
      <c r="B5" s="10"/>
      <c r="C5" s="10"/>
      <c r="D5" s="10"/>
      <c r="E5" s="10"/>
      <c r="F5" s="10"/>
      <c r="G5" s="10"/>
      <c r="H5" s="10"/>
      <c r="I5" s="10"/>
      <c r="J5" s="10"/>
      <c r="K5" s="30"/>
      <c r="L5" s="10"/>
      <c r="M5" s="10"/>
      <c r="N5" s="10"/>
      <c r="O5" s="10"/>
    </row>
    <row r="6" spans="1:15" s="4" customFormat="1" ht="12">
      <c r="A6" s="11" t="s">
        <v>17</v>
      </c>
      <c r="B6" s="69">
        <v>31</v>
      </c>
      <c r="C6" s="70">
        <v>31</v>
      </c>
      <c r="D6" s="69">
        <v>31</v>
      </c>
      <c r="E6" s="69">
        <v>31</v>
      </c>
      <c r="F6" s="69">
        <v>31</v>
      </c>
      <c r="G6" s="69">
        <v>31</v>
      </c>
      <c r="H6" s="69">
        <v>31</v>
      </c>
      <c r="I6" s="69">
        <v>31</v>
      </c>
      <c r="J6" s="71">
        <v>31</v>
      </c>
      <c r="K6" s="71">
        <v>69</v>
      </c>
      <c r="L6" s="71">
        <v>31</v>
      </c>
      <c r="M6" s="71">
        <v>31</v>
      </c>
      <c r="N6" s="10">
        <f aca="true" t="shared" si="0" ref="N6:N16">SUM(B6:M6)</f>
        <v>410</v>
      </c>
      <c r="O6" s="10">
        <f aca="true" t="shared" si="1" ref="O6:O16">N6/12</f>
        <v>34.166666666666664</v>
      </c>
    </row>
    <row r="7" spans="1:17" s="4" customFormat="1" ht="12">
      <c r="A7" s="11" t="s">
        <v>18</v>
      </c>
      <c r="B7" s="69">
        <v>41.85</v>
      </c>
      <c r="C7" s="69">
        <v>45.26</v>
      </c>
      <c r="D7" s="69">
        <v>31.02</v>
      </c>
      <c r="E7" s="69">
        <v>42.91</v>
      </c>
      <c r="F7" s="69">
        <v>21.47</v>
      </c>
      <c r="G7" s="69">
        <v>47.49</v>
      </c>
      <c r="H7" s="69">
        <v>37.51</v>
      </c>
      <c r="I7" s="69">
        <v>36.07</v>
      </c>
      <c r="J7" s="71">
        <v>43.1</v>
      </c>
      <c r="K7" s="71">
        <v>49.52</v>
      </c>
      <c r="L7" s="71">
        <v>41.61</v>
      </c>
      <c r="M7" s="71">
        <v>32.13</v>
      </c>
      <c r="N7" s="10">
        <f t="shared" si="0"/>
        <v>469.94</v>
      </c>
      <c r="O7" s="10">
        <f t="shared" si="1"/>
        <v>39.16166666666667</v>
      </c>
      <c r="Q7" s="79"/>
    </row>
    <row r="8" spans="1:15" s="4" customFormat="1" ht="12">
      <c r="A8" s="11" t="s">
        <v>19</v>
      </c>
      <c r="B8" s="72"/>
      <c r="C8" s="72">
        <v>175</v>
      </c>
      <c r="D8" s="73"/>
      <c r="E8" s="73"/>
      <c r="F8" s="73"/>
      <c r="G8" s="73">
        <v>90</v>
      </c>
      <c r="H8" s="73"/>
      <c r="I8" s="73"/>
      <c r="J8" s="71">
        <v>95</v>
      </c>
      <c r="K8" s="71"/>
      <c r="L8" s="71"/>
      <c r="M8" s="71"/>
      <c r="N8" s="10">
        <f t="shared" si="0"/>
        <v>360</v>
      </c>
      <c r="O8" s="10">
        <f t="shared" si="1"/>
        <v>30</v>
      </c>
    </row>
    <row r="9" spans="1:15" s="4" customFormat="1" ht="12">
      <c r="A9" s="11" t="s">
        <v>20</v>
      </c>
      <c r="B9" s="69">
        <v>81.18</v>
      </c>
      <c r="C9" s="69">
        <v>849.75</v>
      </c>
      <c r="D9" s="69">
        <v>81.18</v>
      </c>
      <c r="E9" s="69">
        <v>81.18</v>
      </c>
      <c r="F9" s="69">
        <v>81.18</v>
      </c>
      <c r="G9" s="69">
        <v>81.18</v>
      </c>
      <c r="H9" s="87">
        <v>81.18</v>
      </c>
      <c r="I9" s="69">
        <v>81.18</v>
      </c>
      <c r="J9" s="91">
        <v>81.18</v>
      </c>
      <c r="K9" s="71">
        <v>81.18</v>
      </c>
      <c r="L9" s="71">
        <v>81.18</v>
      </c>
      <c r="M9" s="71">
        <v>81.18</v>
      </c>
      <c r="N9" s="10">
        <f t="shared" si="0"/>
        <v>1742.7300000000007</v>
      </c>
      <c r="O9" s="10">
        <f t="shared" si="1"/>
        <v>145.22750000000005</v>
      </c>
    </row>
    <row r="10" spans="1:15" s="4" customFormat="1" ht="12">
      <c r="A10" s="38"/>
      <c r="B10" s="69"/>
      <c r="C10" s="69"/>
      <c r="D10" s="69"/>
      <c r="E10" s="69"/>
      <c r="F10" s="69"/>
      <c r="G10" s="69"/>
      <c r="H10" s="69"/>
      <c r="I10" s="69"/>
      <c r="J10" s="69"/>
      <c r="K10" s="71"/>
      <c r="L10" s="71"/>
      <c r="M10" s="71"/>
      <c r="N10" s="10"/>
      <c r="O10" s="10"/>
    </row>
    <row r="11" spans="1:15" s="4" customFormat="1" ht="12">
      <c r="A11" s="8" t="s">
        <v>21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0"/>
      <c r="O11" s="10"/>
    </row>
    <row r="12" spans="1:15" s="4" customFormat="1" ht="12">
      <c r="A12" s="11" t="s">
        <v>22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10">
        <f t="shared" si="0"/>
        <v>0</v>
      </c>
      <c r="O13" s="10">
        <f t="shared" si="1"/>
        <v>0</v>
      </c>
    </row>
    <row r="14" spans="1:15" s="4" customFormat="1" ht="12">
      <c r="A14" s="11" t="s">
        <v>24</v>
      </c>
      <c r="B14" s="69"/>
      <c r="C14" s="69"/>
      <c r="D14" s="69"/>
      <c r="E14" s="69"/>
      <c r="F14" s="69">
        <v>10</v>
      </c>
      <c r="G14" s="69"/>
      <c r="H14" s="69"/>
      <c r="I14" s="69"/>
      <c r="J14" s="69"/>
      <c r="K14" s="69"/>
      <c r="L14" s="69"/>
      <c r="M14" s="69"/>
      <c r="N14" s="10">
        <f t="shared" si="0"/>
        <v>10</v>
      </c>
      <c r="O14" s="10">
        <f t="shared" si="1"/>
        <v>0.8333333333333334</v>
      </c>
    </row>
    <row r="15" spans="1:15" s="4" customFormat="1" ht="12">
      <c r="A15" s="11" t="s">
        <v>25</v>
      </c>
      <c r="B15" s="69"/>
      <c r="C15" s="69"/>
      <c r="D15" s="69"/>
      <c r="E15" s="69"/>
      <c r="F15" s="69"/>
      <c r="G15" s="69">
        <v>10</v>
      </c>
      <c r="H15" s="69"/>
      <c r="I15" s="69"/>
      <c r="J15" s="70"/>
      <c r="K15" s="69"/>
      <c r="L15" s="69"/>
      <c r="M15" s="69"/>
      <c r="N15" s="10">
        <f t="shared" si="0"/>
        <v>10</v>
      </c>
      <c r="O15" s="10">
        <f t="shared" si="1"/>
        <v>0.8333333333333334</v>
      </c>
    </row>
    <row r="16" spans="1:15" s="4" customFormat="1" ht="12.75" thickBot="1">
      <c r="A16" s="11" t="s">
        <v>26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10">
        <f t="shared" si="0"/>
        <v>0</v>
      </c>
      <c r="O16" s="10">
        <f t="shared" si="1"/>
        <v>0</v>
      </c>
    </row>
    <row r="17" spans="1:15" s="4" customFormat="1" ht="12.75" thickBot="1">
      <c r="A17" s="11" t="s">
        <v>93</v>
      </c>
      <c r="B17" s="69"/>
      <c r="C17" s="69">
        <v>100</v>
      </c>
      <c r="D17" s="69"/>
      <c r="E17" s="69"/>
      <c r="F17" s="69"/>
      <c r="G17" s="74"/>
      <c r="H17" s="69"/>
      <c r="I17" s="69"/>
      <c r="J17" s="69"/>
      <c r="K17" s="69"/>
      <c r="L17" s="69"/>
      <c r="M17" s="74"/>
      <c r="N17" s="18">
        <f>SUM(N5:N16)</f>
        <v>3002.670000000001</v>
      </c>
      <c r="O17" s="5" t="s">
        <v>29</v>
      </c>
    </row>
    <row r="18" spans="1:15" s="4" customFormat="1" ht="12.75" thickBot="1">
      <c r="A18" s="90" t="s">
        <v>109</v>
      </c>
      <c r="B18" s="69"/>
      <c r="C18" s="69"/>
      <c r="D18" s="69"/>
      <c r="E18" s="69"/>
      <c r="F18" s="69"/>
      <c r="G18" s="74"/>
      <c r="H18" s="69">
        <v>29.96</v>
      </c>
      <c r="I18" s="69">
        <v>2546.8</v>
      </c>
      <c r="J18" s="69"/>
      <c r="K18" s="69"/>
      <c r="L18" s="69"/>
      <c r="M18" s="74"/>
      <c r="N18" s="88">
        <f>SUM(B18:M18)</f>
        <v>2576.76</v>
      </c>
      <c r="O18" s="89" t="s">
        <v>110</v>
      </c>
    </row>
    <row r="19" spans="1:15" s="4" customFormat="1" ht="12.75" thickBot="1">
      <c r="A19" s="8" t="s">
        <v>30</v>
      </c>
      <c r="B19" s="69"/>
      <c r="C19" s="69">
        <v>2505</v>
      </c>
      <c r="D19" s="69">
        <v>55</v>
      </c>
      <c r="E19" s="69">
        <v>357.5</v>
      </c>
      <c r="F19" s="69"/>
      <c r="G19" s="74"/>
      <c r="H19" s="69">
        <v>585</v>
      </c>
      <c r="I19" s="69"/>
      <c r="J19" s="69"/>
      <c r="K19" s="71">
        <v>680</v>
      </c>
      <c r="L19" s="69"/>
      <c r="M19" s="74"/>
      <c r="N19" s="19">
        <f>SUM(B19:M19)+SUM(B17:M17)</f>
        <v>4282.5</v>
      </c>
      <c r="O19" s="47" t="s">
        <v>31</v>
      </c>
    </row>
    <row r="20" spans="1:15" s="4" customFormat="1" ht="13.5" thickBot="1" thickTop="1">
      <c r="A20" s="20"/>
      <c r="B20" s="78" t="s">
        <v>32</v>
      </c>
      <c r="C20" s="76" t="s">
        <v>56</v>
      </c>
      <c r="D20" s="75" t="s">
        <v>84</v>
      </c>
      <c r="E20" s="77" t="s">
        <v>62</v>
      </c>
      <c r="F20" s="75"/>
      <c r="G20" s="75"/>
      <c r="H20" s="75" t="s">
        <v>32</v>
      </c>
      <c r="I20" s="76"/>
      <c r="J20" s="75"/>
      <c r="K20" s="75" t="s">
        <v>62</v>
      </c>
      <c r="L20" s="75"/>
      <c r="M20" s="78"/>
      <c r="N20" s="46">
        <f>A3+N19-N17-N18</f>
        <v>225.9999999999991</v>
      </c>
      <c r="O20" s="48" t="s">
        <v>35</v>
      </c>
    </row>
    <row r="21" spans="13:14" ht="13.5" thickTop="1">
      <c r="M21" s="39"/>
      <c r="N21" s="39"/>
    </row>
    <row r="23" ht="12.75">
      <c r="C23" s="33"/>
    </row>
    <row r="25" ht="12.75">
      <c r="I25" s="31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92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190.33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/>
      <c r="B5" s="10"/>
      <c r="C5" s="10"/>
      <c r="D5" s="10"/>
      <c r="E5" s="10"/>
      <c r="F5" s="10"/>
      <c r="G5" s="10"/>
      <c r="H5" s="10"/>
      <c r="I5" s="10"/>
      <c r="J5" s="10"/>
      <c r="K5" s="30"/>
      <c r="L5" s="10"/>
      <c r="M5" s="10"/>
      <c r="N5" s="10"/>
      <c r="O5" s="10"/>
    </row>
    <row r="6" spans="1:15" s="4" customFormat="1" ht="12">
      <c r="A6" s="11" t="s">
        <v>17</v>
      </c>
      <c r="B6" s="10">
        <v>31</v>
      </c>
      <c r="C6" s="12">
        <v>31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34">
        <v>31</v>
      </c>
      <c r="L6" s="34">
        <v>31</v>
      </c>
      <c r="M6" s="34">
        <v>31</v>
      </c>
      <c r="N6" s="10">
        <f aca="true" t="shared" si="0" ref="N6:N16">SUM(B6:M6)</f>
        <v>372</v>
      </c>
      <c r="O6" s="10">
        <f aca="true" t="shared" si="1" ref="O6:O16">N6/12</f>
        <v>31</v>
      </c>
    </row>
    <row r="7" spans="1:15" s="4" customFormat="1" ht="12">
      <c r="A7" s="11" t="s">
        <v>18</v>
      </c>
      <c r="B7" s="10">
        <v>32.38</v>
      </c>
      <c r="C7" s="10">
        <v>40.06</v>
      </c>
      <c r="D7" s="10">
        <v>31.12</v>
      </c>
      <c r="E7" s="10">
        <v>54.89</v>
      </c>
      <c r="F7" s="10">
        <v>31.02</v>
      </c>
      <c r="G7" s="10">
        <v>39.87</v>
      </c>
      <c r="H7" s="10">
        <v>35.23</v>
      </c>
      <c r="I7" s="10">
        <v>31.02</v>
      </c>
      <c r="J7" s="10">
        <v>36.62</v>
      </c>
      <c r="K7" s="34">
        <v>31.84</v>
      </c>
      <c r="L7" s="34">
        <v>50.86</v>
      </c>
      <c r="M7" s="34">
        <v>31.02</v>
      </c>
      <c r="N7" s="10">
        <f t="shared" si="0"/>
        <v>445.92999999999995</v>
      </c>
      <c r="O7" s="10">
        <f t="shared" si="1"/>
        <v>37.16083333333333</v>
      </c>
    </row>
    <row r="8" spans="1:15" s="4" customFormat="1" ht="12">
      <c r="A8" s="11" t="s">
        <v>19</v>
      </c>
      <c r="B8" s="44">
        <v>426.94</v>
      </c>
      <c r="C8" s="14">
        <v>71.49</v>
      </c>
      <c r="D8" s="13"/>
      <c r="E8" s="13"/>
      <c r="F8" s="13"/>
      <c r="G8" s="13"/>
      <c r="H8" s="13">
        <v>250</v>
      </c>
      <c r="I8" s="13"/>
      <c r="J8" s="13"/>
      <c r="K8" s="34"/>
      <c r="L8" s="34">
        <v>75</v>
      </c>
      <c r="M8" s="34"/>
      <c r="N8" s="10">
        <f t="shared" si="0"/>
        <v>823.4300000000001</v>
      </c>
      <c r="O8" s="10">
        <f t="shared" si="1"/>
        <v>68.61916666666667</v>
      </c>
    </row>
    <row r="9" spans="1:15" s="4" customFormat="1" ht="12">
      <c r="A9" s="11" t="s">
        <v>20</v>
      </c>
      <c r="B9" s="10">
        <v>86.1</v>
      </c>
      <c r="C9" s="10" t="s">
        <v>63</v>
      </c>
      <c r="D9" s="10">
        <v>86.1</v>
      </c>
      <c r="E9" s="10">
        <v>86.1</v>
      </c>
      <c r="F9" s="10">
        <v>86.1</v>
      </c>
      <c r="G9" s="10">
        <v>86.1</v>
      </c>
      <c r="H9" s="10">
        <v>86.1</v>
      </c>
      <c r="I9" s="10">
        <v>86.1</v>
      </c>
      <c r="J9" s="29"/>
      <c r="K9" s="34"/>
      <c r="L9" s="34">
        <v>243.54</v>
      </c>
      <c r="M9" s="34">
        <v>94.74</v>
      </c>
      <c r="N9" s="10">
        <f t="shared" si="0"/>
        <v>940.98</v>
      </c>
      <c r="O9" s="10">
        <f t="shared" si="1"/>
        <v>78.415</v>
      </c>
    </row>
    <row r="10" spans="1:15" s="4" customFormat="1" ht="12">
      <c r="A10" s="38"/>
      <c r="B10" s="10"/>
      <c r="C10" s="10"/>
      <c r="D10" s="10"/>
      <c r="E10" s="10"/>
      <c r="F10" s="10"/>
      <c r="G10" s="10"/>
      <c r="H10" s="10"/>
      <c r="I10" s="10"/>
      <c r="J10" s="10"/>
      <c r="K10" s="34"/>
      <c r="L10" s="34"/>
      <c r="M10" s="34"/>
      <c r="N10" s="10"/>
      <c r="O10" s="10"/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>
        <v>120.41</v>
      </c>
      <c r="C13" s="10"/>
      <c r="D13" s="10"/>
      <c r="E13" s="10"/>
      <c r="F13" s="10"/>
      <c r="G13" s="10"/>
      <c r="H13" s="10"/>
      <c r="I13" s="10"/>
      <c r="J13" s="10">
        <v>196.4</v>
      </c>
      <c r="K13" s="10"/>
      <c r="L13" s="10"/>
      <c r="M13" s="10">
        <v>43.27</v>
      </c>
      <c r="N13" s="10">
        <f t="shared" si="0"/>
        <v>360.08</v>
      </c>
      <c r="O13" s="10">
        <f t="shared" si="1"/>
        <v>30.006666666666664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>
        <v>15</v>
      </c>
      <c r="F15" s="10"/>
      <c r="G15" s="10"/>
      <c r="H15" s="10"/>
      <c r="I15" s="10"/>
      <c r="J15" s="49"/>
      <c r="K15" s="10"/>
      <c r="L15" s="10">
        <v>24.99</v>
      </c>
      <c r="M15" s="10">
        <v>24.99</v>
      </c>
      <c r="N15" s="10">
        <f t="shared" si="0"/>
        <v>64.97999999999999</v>
      </c>
      <c r="O15" s="10">
        <f t="shared" si="1"/>
        <v>5.414999999999999</v>
      </c>
    </row>
    <row r="16" spans="1:15" s="4" customFormat="1" ht="12.75" thickBot="1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.75" thickBot="1">
      <c r="A17" s="11"/>
      <c r="B17" s="10"/>
      <c r="C17" s="10"/>
      <c r="D17" s="10"/>
      <c r="E17" s="10"/>
      <c r="F17" s="10"/>
      <c r="G17" s="17"/>
      <c r="H17" s="10"/>
      <c r="I17" s="10"/>
      <c r="J17" s="10"/>
      <c r="K17" s="10"/>
      <c r="L17" s="10"/>
      <c r="M17" s="17"/>
      <c r="N17" s="18">
        <f>SUM(N5:N16)</f>
        <v>3007.4</v>
      </c>
      <c r="O17" s="5" t="s">
        <v>29</v>
      </c>
    </row>
    <row r="18" spans="1:15" s="4" customFormat="1" ht="12.75" thickBot="1">
      <c r="A18" s="8" t="s">
        <v>30</v>
      </c>
      <c r="B18" s="10"/>
      <c r="C18" s="10">
        <v>2145</v>
      </c>
      <c r="D18" s="10"/>
      <c r="E18" s="10">
        <v>392.5</v>
      </c>
      <c r="F18" s="10"/>
      <c r="G18" s="17"/>
      <c r="H18" s="10">
        <v>682.5</v>
      </c>
      <c r="I18" s="10"/>
      <c r="J18" s="10"/>
      <c r="K18" s="34">
        <v>565</v>
      </c>
      <c r="L18" s="10"/>
      <c r="M18" s="17">
        <v>555</v>
      </c>
      <c r="N18" s="19">
        <f>SUM(B18:M18)</f>
        <v>4340</v>
      </c>
      <c r="O18" s="47" t="s">
        <v>31</v>
      </c>
    </row>
    <row r="19" spans="1:15" s="4" customFormat="1" ht="13.5" thickBot="1" thickTop="1">
      <c r="A19" s="20"/>
      <c r="B19" s="21"/>
      <c r="C19" s="22" t="s">
        <v>56</v>
      </c>
      <c r="D19" s="21"/>
      <c r="E19" s="23" t="s">
        <v>62</v>
      </c>
      <c r="F19" s="21"/>
      <c r="G19" s="21"/>
      <c r="H19" s="21" t="s">
        <v>32</v>
      </c>
      <c r="I19" s="22"/>
      <c r="J19" s="21"/>
      <c r="K19" s="21" t="s">
        <v>62</v>
      </c>
      <c r="L19" s="21"/>
      <c r="M19" s="24" t="s">
        <v>32</v>
      </c>
      <c r="N19" s="46">
        <f>A3+N18-N17</f>
        <v>1522.9299999999998</v>
      </c>
      <c r="O19" s="48" t="s">
        <v>35</v>
      </c>
    </row>
    <row r="20" ht="13.5" thickTop="1">
      <c r="M20" s="39"/>
    </row>
    <row r="21" ht="12.75">
      <c r="C21" t="s">
        <v>74</v>
      </c>
    </row>
    <row r="22" ht="12.75">
      <c r="C22" s="33" t="s">
        <v>79</v>
      </c>
    </row>
    <row r="24" ht="12.75">
      <c r="I24" s="31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Elder</cp:lastModifiedBy>
  <cp:lastPrinted>2010-06-21T15:37:57Z</cp:lastPrinted>
  <dcterms:created xsi:type="dcterms:W3CDTF">2010-03-14T18:13:29Z</dcterms:created>
  <dcterms:modified xsi:type="dcterms:W3CDTF">2012-09-17T17:42:54Z</dcterms:modified>
  <cp:category/>
  <cp:version/>
  <cp:contentType/>
  <cp:contentStatus/>
</cp:coreProperties>
</file>