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524" windowWidth="19260" windowHeight="9624" firstSheet="1" activeTab="1"/>
  </bookViews>
  <sheets>
    <sheet name="RGK Sept 2009- Aug 2010" sheetId="1" state="hidden" r:id="rId1"/>
    <sheet name="Kingdom" sheetId="2" r:id="rId2"/>
    <sheet name="TWF Sept 2012 - Aug 2013" sheetId="3" r:id="rId3"/>
    <sheet name="RGK Sept 2010- Aug 2011" sheetId="4" state="hidden" r:id="rId4"/>
  </sheets>
  <definedNames>
    <definedName name="_xlnm.Print_Area" localSheetId="1">'Kingdom'!$A$138:$G$171</definedName>
    <definedName name="_xlnm.Print_Area" localSheetId="0">'RGK Sept 2009- Aug 2010'!$A$1:$O$28</definedName>
    <definedName name="_xlnm.Print_Area" localSheetId="3">'RGK Sept 2010- Aug 2011'!$A$1:$O$19</definedName>
    <definedName name="_xlnm.Print_Area" localSheetId="2">'TWF Sept 2012 - Aug 2013'!$A$1:$O$19</definedName>
  </definedNames>
  <calcPr fullCalcOnLoad="1"/>
</workbook>
</file>

<file path=xl/sharedStrings.xml><?xml version="1.0" encoding="utf-8"?>
<sst xmlns="http://schemas.openxmlformats.org/spreadsheetml/2006/main" count="617" uniqueCount="243">
  <si>
    <t>Starting Balance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</si>
  <si>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</si>
  <si>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</si>
  <si>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</si>
  <si>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</si>
  <si>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</si>
  <si>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</si>
  <si>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</si>
  <si>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</si>
  <si>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</si>
  <si>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</si>
  <si>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</si>
  <si>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</si>
  <si>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</si>
  <si>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Mo. Avg</t>
  </si>
  <si>
    <t>Expenses</t>
  </si>
  <si>
    <t>Acct Service Charge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</si>
  <si>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</si>
  <si>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</si>
  <si>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</si>
  <si>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</si>
  <si>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</si>
  <si>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</si>
  <si>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</si>
  <si>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</si>
  <si>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 xml:space="preserve"> Misc</t>
  </si>
  <si>
    <t>Road Base</t>
  </si>
  <si>
    <t>Capital Expenses</t>
  </si>
  <si>
    <t>Misc</t>
  </si>
  <si>
    <t>Total Expenses</t>
  </si>
  <si>
    <t>Deposits</t>
  </si>
  <si>
    <t>Total Deposits</t>
  </si>
  <si>
    <t>MR</t>
  </si>
  <si>
    <t>BW &amp; Coronation</t>
  </si>
  <si>
    <t>Coronation</t>
  </si>
  <si>
    <t>Bank Balance</t>
  </si>
  <si>
    <r>
      <t>Billpay Account</t>
    </r>
    <r>
      <rPr>
        <sz val="9"/>
        <color indexed="8"/>
        <rFont val="Calibri"/>
        <family val="2"/>
      </rPr>
      <t xml:space="preserve"> </t>
    </r>
  </si>
  <si>
    <t>Kingdom Expenses Reign 44- Monarch Brennon, Treasurer Reine</t>
  </si>
  <si>
    <t>Date</t>
  </si>
  <si>
    <t>Ck #</t>
  </si>
  <si>
    <t>User</t>
  </si>
  <si>
    <t>Description</t>
  </si>
  <si>
    <t>Debit</t>
  </si>
  <si>
    <t>Credit</t>
  </si>
  <si>
    <t>Balance</t>
  </si>
  <si>
    <t>Faunna</t>
  </si>
  <si>
    <t>Funds from Viewpoint</t>
  </si>
  <si>
    <t>Start of Account, no other account info received</t>
  </si>
  <si>
    <t xml:space="preserve">Annual TWF "rent" 2008 (Kingdom share of land taxes) </t>
  </si>
  <si>
    <t>Deposit</t>
  </si>
  <si>
    <t>Midreign Cash after reimbursements, RGK and less starter cash for BW</t>
  </si>
  <si>
    <t>Banner Wars Deposit including starter cash</t>
  </si>
  <si>
    <t>Brisket for BW</t>
  </si>
  <si>
    <t>Interest</t>
  </si>
  <si>
    <t>BW Reimbursement (includes dumpster, feast, extra pots were pre-paid)</t>
  </si>
  <si>
    <t>Transfer</t>
  </si>
  <si>
    <t>Withdrawl- Coronation Starter Cash</t>
  </si>
  <si>
    <t>Deposit Coronation (including starter cash)</t>
  </si>
  <si>
    <t>Transfer to RGK- Banner Wars &amp; Coronation (includes dumpster, etc, other fees)</t>
  </si>
  <si>
    <t>Receipt for toner for printer and Coronation Feast- paid to Everlast</t>
  </si>
  <si>
    <t>Coronation favor material - paid to Faunna</t>
  </si>
  <si>
    <t>Port-O-Potty</t>
  </si>
  <si>
    <t>"Courtesy Fee"</t>
  </si>
  <si>
    <t>VOIDED CHECK</t>
  </si>
  <si>
    <t xml:space="preserve">Annual TWF "rent" 2009  (Kingdom share of land taxes) </t>
  </si>
  <si>
    <t>Reine</t>
  </si>
  <si>
    <t>B-Day Bash Donation from Sutra/Kingdom</t>
  </si>
  <si>
    <t>Sir Zig Memorial Funds</t>
  </si>
  <si>
    <t>April/May RGK Bills</t>
  </si>
  <si>
    <t>Feb/March RGK Bills</t>
  </si>
  <si>
    <t>RGK Bills (Nov/Dec/Jan)</t>
  </si>
  <si>
    <t>RGK bills (Aug/Sep/Oct)</t>
  </si>
  <si>
    <t>Repayment for RGK Bills CK#107, 108, 109</t>
  </si>
  <si>
    <t>Kingdom Expenses Reign XLV- Monarch Dark Tigger, Treasurer Reine</t>
  </si>
  <si>
    <t>Jan-June Port-o-Potty Bill</t>
  </si>
  <si>
    <t>Credit Dividends</t>
  </si>
  <si>
    <t>RGK Expenses Reign XLV- Monarch Dark Tigger, Treasurer Reine</t>
  </si>
  <si>
    <t>Gate+RV Fees</t>
  </si>
  <si>
    <t>Accounting error from 2/12 Transfer, Less CK# 105, back to RGK account</t>
  </si>
  <si>
    <t>Coronation- Gate+Starter Cash Donation+Event Donations</t>
  </si>
  <si>
    <t>Transfer for RGK (Aug/Sept/Oct) &amp; Port-o-potty from RGK account</t>
  </si>
  <si>
    <t>June RGK Bills</t>
  </si>
  <si>
    <t>July Port-o-Potty Bill</t>
  </si>
  <si>
    <t>July RGK Bills &amp; Trash Dump</t>
  </si>
  <si>
    <t>Misc Paid by McFadden</t>
  </si>
  <si>
    <t>Items in RED have not been paid back to the Kingdom</t>
  </si>
  <si>
    <t>Repayment for RGK Bills CK#110, 111, 112, 113</t>
  </si>
  <si>
    <t>Aug Port-o-Potty Bill</t>
  </si>
  <si>
    <t xml:space="preserve">Midreign Deposit </t>
  </si>
  <si>
    <t>Midreign Donations</t>
  </si>
  <si>
    <t>Banner War Favors- Delphos</t>
  </si>
  <si>
    <t>Banner War Favors- Forest</t>
  </si>
  <si>
    <t>Aug RGK Bills &amp; Gas/Tractor Expenses</t>
  </si>
  <si>
    <t>BW Dumpster Deposit Reimbursement</t>
  </si>
  <si>
    <t>Sept Port-o-Potty Bill</t>
  </si>
  <si>
    <t>Sept RGK Bills &amp; Gas</t>
  </si>
  <si>
    <t>Allied Waste Week Fee</t>
  </si>
  <si>
    <t>Banner Wars Deposit</t>
  </si>
  <si>
    <t>Repayment for RGK Bills CK #117, 119, 120, 121, 122, 123</t>
  </si>
  <si>
    <t>BW</t>
  </si>
  <si>
    <t>Oct Port-o-potty Bill (Banner Wars, additional units)</t>
  </si>
  <si>
    <t>Oct RGK Bills</t>
  </si>
  <si>
    <t>Austin Harmon- Repayment for Banner Wars Budget</t>
  </si>
  <si>
    <t>David Lessman- BW Tunics</t>
  </si>
  <si>
    <t>Nov Port-o-Potty Bill</t>
  </si>
  <si>
    <t xml:space="preserve">David Lessman- Coronation Feast </t>
  </si>
  <si>
    <t>Susan Stimmell- BW Natural Gas Tanks Fill up for grill</t>
  </si>
  <si>
    <t>Dec Port-o-Potty Bill</t>
  </si>
  <si>
    <t>Dec RGK Bills</t>
  </si>
  <si>
    <t>Nov RGK Bills</t>
  </si>
  <si>
    <t>Jan Port-o-Potty Bill</t>
  </si>
  <si>
    <t>Jan RGK Bills</t>
  </si>
  <si>
    <t>Feb Port-o-Potty Bill</t>
  </si>
  <si>
    <t>Repayment for RGK Bills CK #125, 126, 129, 132-137</t>
  </si>
  <si>
    <t>Cor</t>
  </si>
  <si>
    <t>Kingdom</t>
  </si>
  <si>
    <t>Coronation Deposit</t>
  </si>
  <si>
    <t>Donation</t>
  </si>
  <si>
    <t>CiCi Pizza Fundraiser</t>
  </si>
  <si>
    <t>Feb RGK Bills</t>
  </si>
  <si>
    <t>Mar Port-o-Potty Bill</t>
  </si>
  <si>
    <t>MidReign Feast</t>
  </si>
  <si>
    <t>Trash Haul Off</t>
  </si>
  <si>
    <t>Private Donation</t>
  </si>
  <si>
    <t>Printer Cartridges- paid to Garm, Regent Orchid</t>
  </si>
  <si>
    <t xml:space="preserve">David Hall- Tanglewood Forest 2010 Rent </t>
  </si>
  <si>
    <t>March RGK Bils</t>
  </si>
  <si>
    <t>May Day Event Profits</t>
  </si>
  <si>
    <t>Bathroom Donation to Susan Hall</t>
  </si>
  <si>
    <t>April Port-o-Potty Bill</t>
  </si>
  <si>
    <t>April RGK Bills</t>
  </si>
  <si>
    <t>May RGK Bills</t>
  </si>
  <si>
    <t>Repayment for RGK Bills CK #138, 139, 142, 144, 146, 147, 148</t>
  </si>
  <si>
    <t>Coronation Feast, Favors, Trash bags for Land, Wristbands- Payment to David Lessman</t>
  </si>
  <si>
    <t>New Checkbook Started</t>
  </si>
  <si>
    <t>Bank Check</t>
  </si>
  <si>
    <t>May Day Receipts- Payment to Paul Barnett******VOID********</t>
  </si>
  <si>
    <t>May, June, July Port-O-Potty Bill</t>
  </si>
  <si>
    <t xml:space="preserve">****5/9   $800 Donation paid to Susan Hall for building of Bathrooms </t>
  </si>
  <si>
    <t>Mid Reign Deposit Less $65.00 Given to Paul Barnett for May Day Receipts</t>
  </si>
  <si>
    <t xml:space="preserve">Aug RGK Bills </t>
  </si>
  <si>
    <t>Repayment for RGK Bills: June-Aug</t>
  </si>
  <si>
    <t>Banner Wars Feast Prepayment to Jorge Rhodas</t>
  </si>
  <si>
    <t>****Misc Fee inJuly &amp; Aug for Business Checking Fee</t>
  </si>
  <si>
    <t>Misc Ajustment</t>
  </si>
  <si>
    <t xml:space="preserve">Banner Wars Deposit </t>
  </si>
  <si>
    <t xml:space="preserve">RGK Expenses </t>
  </si>
  <si>
    <t>Kingdom Supplies, MR Breakfast &amp; Lunch, payment to Austin Harmon (10%)</t>
  </si>
  <si>
    <t>10/11 New Checking at Chase Started</t>
  </si>
  <si>
    <t>Combined Checking: Kingdom $3362.73 + RGK $1522.93 + Kingdom Savings $25.58</t>
  </si>
  <si>
    <t>Sept RGK Bills</t>
  </si>
  <si>
    <t>Misc Donations</t>
  </si>
  <si>
    <t>501C Donations</t>
  </si>
  <si>
    <t>Adj</t>
  </si>
  <si>
    <t>Oct Port-o-potty Bill (Banner Wars, additional units, cleanings, full bill)</t>
  </si>
  <si>
    <t>Dec Port-O-Potty</t>
  </si>
  <si>
    <t>Jan Port-O-Potty</t>
  </si>
  <si>
    <t>Feb Port-O-Potty Bill</t>
  </si>
  <si>
    <t>From Saving to Checking. Given to Amtgard specifically for the bathroom project</t>
  </si>
  <si>
    <t xml:space="preserve">Jorge Rhodas- $110 Pay pal and $37 for donated BW supplies </t>
  </si>
  <si>
    <t>Elder</t>
  </si>
  <si>
    <t>Tanglewood Forest 2011 Rent</t>
  </si>
  <si>
    <t>Mid Reign Deposit</t>
  </si>
  <si>
    <t>Dues for Darktigger and Fionnigan</t>
  </si>
  <si>
    <t>MR Feast</t>
  </si>
  <si>
    <t>Mar Port-O-Potty Bill</t>
  </si>
  <si>
    <t>Construction Projects</t>
  </si>
  <si>
    <t>Total Projects</t>
  </si>
  <si>
    <t>Alby</t>
  </si>
  <si>
    <t>Wood Sheds</t>
  </si>
  <si>
    <t>Mar Utility Bills</t>
  </si>
  <si>
    <t>Bathroom construction</t>
  </si>
  <si>
    <t>April Port-O-Potty Bill</t>
  </si>
  <si>
    <t>May Port-O-Potty Bill</t>
  </si>
  <si>
    <t>Coronation deposit</t>
  </si>
  <si>
    <t>Dues and Donations</t>
  </si>
  <si>
    <t>Event expenses reimbursement to Alby</t>
  </si>
  <si>
    <t>Stamps</t>
  </si>
  <si>
    <t>Docsi</t>
  </si>
  <si>
    <t>June 10% used for fundraising matching</t>
  </si>
  <si>
    <t>Kingdom Expenses Reign XLIX- Monarch Docsi, Treasurer Elder</t>
  </si>
  <si>
    <t>Kingdom Expenses Reign XLVIII- Monarch Alby, Treasurer Elder</t>
  </si>
  <si>
    <t>Kingdom Expenses Reign XLVIII- Monarch Alby, Treasurer Reine</t>
  </si>
  <si>
    <t>Kingdom Expenses Reign XLVII- Monarch Forest, Treasurer Reine</t>
  </si>
  <si>
    <t>Kingdom Expenses Reign XLVI- Monarch Alby, Treasurer Reine</t>
  </si>
  <si>
    <t>June Port-O-Potty Bill</t>
  </si>
  <si>
    <t>April Utility Bills</t>
  </si>
  <si>
    <t>July Expenses reimbursement to Elder</t>
  </si>
  <si>
    <t>July Port-O-Potty Bill</t>
  </si>
  <si>
    <t>July RGK Bills</t>
  </si>
  <si>
    <t>Aug Port-O-Potty Bill</t>
  </si>
  <si>
    <t>Aug RGK Bills</t>
  </si>
  <si>
    <t>RGK Funds disbursement to TWF household bank account</t>
  </si>
  <si>
    <t>TWF Total</t>
  </si>
  <si>
    <t>Total Bills</t>
  </si>
  <si>
    <t>Utility Bills</t>
  </si>
  <si>
    <t>Maintenance Bills</t>
  </si>
  <si>
    <t>Tanglewood Forest Ledger</t>
  </si>
  <si>
    <t>TWF Trash bill</t>
  </si>
  <si>
    <t>Sept 10% used for fundraising matching</t>
  </si>
  <si>
    <t>Sept. Utility bills</t>
  </si>
  <si>
    <t>Banner Wars deposit</t>
  </si>
  <si>
    <t>MR Feast and Favors reimbursement to Tigerhawke</t>
  </si>
  <si>
    <t>Midreign deposit</t>
  </si>
  <si>
    <t>BW Feast reimbursement to Docsi</t>
  </si>
  <si>
    <t>Oct 10% for bathroom project.</t>
  </si>
  <si>
    <t>Sep plus Oct Port-o-potty Bill (Banner Wars additional units, full bill)</t>
  </si>
  <si>
    <t>Oct. Utility bills</t>
  </si>
  <si>
    <t>BW Supplies Reimbursement to Alby</t>
  </si>
  <si>
    <t>BW Supplies Reimbursement to Threejugs</t>
  </si>
  <si>
    <t>BW Trash, Favors, Copies, Battlefield supplies Reimbursement to Logan Black</t>
  </si>
  <si>
    <t>November 10% used for fundraising matching</t>
  </si>
  <si>
    <t>Nov. Port-O-Potty Bill</t>
  </si>
  <si>
    <t>Nov. Utility bills</t>
  </si>
  <si>
    <t>December 10% for Gate Fundraiser matching</t>
  </si>
  <si>
    <t>December 10% for Cafe Fundraiser matching</t>
  </si>
  <si>
    <t>Battlegame reimbursement to Docsi</t>
  </si>
  <si>
    <t>Coronation Feast reimbursement to Gryndll</t>
  </si>
  <si>
    <t>Dailyn</t>
  </si>
  <si>
    <t>usb thumb drive (for digital records)</t>
  </si>
  <si>
    <t>Dec. Port-O-Potty Bill</t>
  </si>
  <si>
    <t>Dec. Utility bills</t>
  </si>
  <si>
    <t>Jan. Utility bills</t>
  </si>
  <si>
    <t>Jan. Trash bill</t>
  </si>
  <si>
    <t>Jan. Port-O-Potty Bill</t>
  </si>
  <si>
    <t>Feb. Utility bills</t>
  </si>
  <si>
    <t>Tanglewood Forest 2012 Rent</t>
  </si>
  <si>
    <t>Apr Port-O-Potty Bill</t>
  </si>
  <si>
    <t>Midreign gate Favors</t>
  </si>
  <si>
    <t>Final Lease Payment for TWF</t>
  </si>
  <si>
    <t>Kingdom Expenses Reign LI- Monarch Falimar, Treasurer Eniad</t>
  </si>
  <si>
    <t>Kingdom Expenses Reign L- Monarch Solithan, Treasurer Elder/Eniad</t>
  </si>
  <si>
    <t>Coronation LI Deposit</t>
  </si>
  <si>
    <t>Site Fee Old Fort Parker</t>
  </si>
  <si>
    <t>Uhual Rental(TWF)</t>
  </si>
  <si>
    <t>Coronation Gate Favors</t>
  </si>
  <si>
    <t>Thrones</t>
  </si>
  <si>
    <t>Kayla</t>
  </si>
  <si>
    <t>Clan Receipts for Falamar</t>
  </si>
  <si>
    <t>MidReign Expenses</t>
  </si>
  <si>
    <t>Cash</t>
  </si>
  <si>
    <t>MR site fee</t>
  </si>
  <si>
    <t>PM 10% for Locks and Transportation for MR supplies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</si>
</sst>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mm/dd/yy;@"/>
    <numFmt numFmtId="168" formatCode="m/d/yy;@"/>
    <numFmt numFmtId="169" formatCode="m/d/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ck"/>
      <right style="thick"/>
      <top style="thick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0" fillId="0" borderId="10" xfId="59" applyFont="1" applyBorder="1" applyAlignment="1">
      <alignment horizontal="center"/>
      <protection/>
    </xf>
    <xf numFmtId="0" fontId="20" fillId="0" borderId="11" xfId="59" applyFont="1" applyBorder="1" applyAlignment="1">
      <alignment horizontal="center"/>
      <protection/>
    </xf>
    <xf numFmtId="0" fontId="20" fillId="0" borderId="12" xfId="59" applyFont="1" applyBorder="1" applyAlignment="1">
      <alignment horizontal="center"/>
      <protection/>
    </xf>
    <xf numFmtId="0" fontId="18" fillId="0" borderId="0" xfId="0" applyFont="1" applyAlignment="1">
      <alignment/>
    </xf>
    <xf numFmtId="4" fontId="20" fillId="0" borderId="10" xfId="59" applyNumberFormat="1" applyFont="1" applyBorder="1" applyAlignment="1">
      <alignment horizontal="center"/>
      <protection/>
    </xf>
    <xf numFmtId="0" fontId="20" fillId="2" borderId="11" xfId="59" applyFont="1" applyFill="1" applyBorder="1" applyAlignment="1">
      <alignment horizontal="center"/>
      <protection/>
    </xf>
    <xf numFmtId="0" fontId="20" fillId="2" borderId="12" xfId="59" applyFont="1" applyFill="1" applyBorder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4" fontId="21" fillId="0" borderId="13" xfId="59" applyNumberFormat="1" applyFont="1" applyBorder="1" applyAlignment="1">
      <alignment horizontal="center"/>
      <protection/>
    </xf>
    <xf numFmtId="4" fontId="21" fillId="0" borderId="12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right"/>
      <protection/>
    </xf>
    <xf numFmtId="4" fontId="22" fillId="0" borderId="12" xfId="59" applyNumberFormat="1" applyFont="1" applyFill="1" applyBorder="1" applyAlignment="1">
      <alignment horizontal="center"/>
      <protection/>
    </xf>
    <xf numFmtId="4" fontId="21" fillId="0" borderId="14" xfId="59" applyNumberFormat="1" applyFont="1" applyBorder="1" applyAlignment="1">
      <alignment horizontal="center"/>
      <protection/>
    </xf>
    <xf numFmtId="4" fontId="22" fillId="0" borderId="14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22" fillId="0" borderId="0" xfId="59" applyFont="1" applyAlignment="1">
      <alignment horizontal="right"/>
      <protection/>
    </xf>
    <xf numFmtId="4" fontId="21" fillId="0" borderId="15" xfId="59" applyNumberFormat="1" applyFont="1" applyBorder="1" applyAlignment="1">
      <alignment horizontal="center"/>
      <protection/>
    </xf>
    <xf numFmtId="4" fontId="21" fillId="0" borderId="10" xfId="59" applyNumberFormat="1" applyFont="1" applyBorder="1" applyAlignment="1">
      <alignment horizontal="center"/>
      <protection/>
    </xf>
    <xf numFmtId="4" fontId="21" fillId="0" borderId="16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left" wrapText="1"/>
      <protection/>
    </xf>
    <xf numFmtId="0" fontId="21" fillId="0" borderId="12" xfId="59" applyFont="1" applyBorder="1" applyAlignment="1">
      <alignment horizontal="center"/>
      <protection/>
    </xf>
    <xf numFmtId="0" fontId="21" fillId="0" borderId="12" xfId="59" applyFont="1" applyBorder="1" applyAlignment="1">
      <alignment horizontal="center" wrapText="1"/>
      <protection/>
    </xf>
    <xf numFmtId="0" fontId="22" fillId="0" borderId="12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14" fontId="25" fillId="2" borderId="12" xfId="58" applyNumberFormat="1" applyFont="1" applyFill="1" applyBorder="1" applyAlignment="1">
      <alignment horizontal="center"/>
      <protection/>
    </xf>
    <xf numFmtId="0" fontId="25" fillId="2" borderId="12" xfId="58" applyFont="1" applyFill="1" applyBorder="1" applyAlignment="1">
      <alignment horizontal="left"/>
      <protection/>
    </xf>
    <xf numFmtId="164" fontId="25" fillId="2" borderId="12" xfId="44" applyNumberFormat="1" applyFont="1" applyFill="1" applyBorder="1" applyAlignment="1">
      <alignment horizontal="center"/>
    </xf>
    <xf numFmtId="14" fontId="26" fillId="0" borderId="12" xfId="58" applyNumberFormat="1" applyFont="1" applyBorder="1" applyAlignment="1">
      <alignment horizontal="center"/>
      <protection/>
    </xf>
    <xf numFmtId="0" fontId="26" fillId="0" borderId="12" xfId="58" applyFont="1" applyBorder="1" applyAlignment="1">
      <alignment horizontal="center"/>
      <protection/>
    </xf>
    <xf numFmtId="0" fontId="26" fillId="0" borderId="12" xfId="58" applyFont="1" applyBorder="1" applyAlignment="1">
      <alignment horizontal="left"/>
      <protection/>
    </xf>
    <xf numFmtId="164" fontId="26" fillId="0" borderId="12" xfId="44" applyNumberFormat="1" applyFont="1" applyBorder="1" applyAlignment="1">
      <alignment/>
    </xf>
    <xf numFmtId="44" fontId="26" fillId="0" borderId="12" xfId="58" applyNumberFormat="1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4" fontId="0" fillId="0" borderId="12" xfId="58" applyNumberFormat="1" applyFont="1" applyBorder="1" applyAlignment="1">
      <alignment horizontal="center"/>
      <protection/>
    </xf>
    <xf numFmtId="0" fontId="0" fillId="0" borderId="12" xfId="58" applyFont="1" applyBorder="1" applyAlignment="1">
      <alignment horizontal="left"/>
      <protection/>
    </xf>
    <xf numFmtId="14" fontId="0" fillId="0" borderId="13" xfId="58" applyNumberFormat="1" applyFont="1" applyBorder="1" applyAlignment="1">
      <alignment horizontal="center"/>
      <protection/>
    </xf>
    <xf numFmtId="0" fontId="0" fillId="0" borderId="13" xfId="58" applyFont="1" applyFill="1" applyBorder="1" applyAlignment="1">
      <alignment horizontal="center"/>
      <protection/>
    </xf>
    <xf numFmtId="0" fontId="0" fillId="0" borderId="13" xfId="58" applyFont="1" applyBorder="1" applyAlignment="1">
      <alignment horizontal="left"/>
      <protection/>
    </xf>
    <xf numFmtId="164" fontId="26" fillId="0" borderId="13" xfId="44" applyNumberFormat="1" applyFont="1" applyBorder="1" applyAlignment="1">
      <alignment/>
    </xf>
    <xf numFmtId="0" fontId="0" fillId="0" borderId="12" xfId="58" applyFont="1" applyFill="1" applyBorder="1" applyAlignment="1">
      <alignment horizontal="left"/>
      <protection/>
    </xf>
    <xf numFmtId="0" fontId="0" fillId="0" borderId="12" xfId="57" applyFont="1" applyBorder="1" applyAlignment="1">
      <alignment horizontal="center"/>
      <protection/>
    </xf>
    <xf numFmtId="0" fontId="0" fillId="0" borderId="12" xfId="57" applyFont="1" applyBorder="1" applyAlignment="1">
      <alignment horizontal="left"/>
      <protection/>
    </xf>
    <xf numFmtId="4" fontId="33" fillId="0" borderId="12" xfId="59" applyNumberFormat="1" applyFont="1" applyBorder="1" applyAlignment="1">
      <alignment horizontal="center"/>
      <protection/>
    </xf>
    <xf numFmtId="4" fontId="21" fillId="0" borderId="11" xfId="59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5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" fontId="30" fillId="0" borderId="12" xfId="59" applyNumberFormat="1" applyFont="1" applyBorder="1" applyAlignment="1">
      <alignment horizontal="center"/>
      <protection/>
    </xf>
    <xf numFmtId="14" fontId="0" fillId="0" borderId="12" xfId="58" applyNumberFormat="1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4" fontId="0" fillId="0" borderId="12" xfId="57" applyNumberFormat="1" applyFont="1" applyBorder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4" fontId="0" fillId="0" borderId="0" xfId="0" applyNumberFormat="1" applyAlignment="1">
      <alignment/>
    </xf>
    <xf numFmtId="4" fontId="20" fillId="24" borderId="17" xfId="59" applyNumberFormat="1" applyFont="1" applyFill="1" applyBorder="1" applyAlignment="1">
      <alignment horizontal="center"/>
      <protection/>
    </xf>
    <xf numFmtId="0" fontId="20" fillId="0" borderId="18" xfId="59" applyFont="1" applyBorder="1" applyAlignment="1">
      <alignment horizontal="center"/>
      <protection/>
    </xf>
    <xf numFmtId="164" fontId="0" fillId="0" borderId="12" xfId="44" applyNumberFormat="1" applyFont="1" applyBorder="1" applyAlignment="1">
      <alignment horizontal="center"/>
    </xf>
    <xf numFmtId="164" fontId="27" fillId="0" borderId="12" xfId="44" applyNumberFormat="1" applyFont="1" applyBorder="1" applyAlignment="1">
      <alignment horizontal="center"/>
    </xf>
    <xf numFmtId="164" fontId="26" fillId="0" borderId="12" xfId="44" applyNumberFormat="1" applyFont="1" applyBorder="1" applyAlignment="1">
      <alignment horizontal="center"/>
    </xf>
    <xf numFmtId="164" fontId="0" fillId="0" borderId="13" xfId="44" applyNumberFormat="1" applyFont="1" applyBorder="1" applyAlignment="1">
      <alignment horizontal="center"/>
    </xf>
    <xf numFmtId="164" fontId="28" fillId="0" borderId="12" xfId="44" applyNumberFormat="1" applyFont="1" applyBorder="1" applyAlignment="1">
      <alignment horizontal="center"/>
    </xf>
    <xf numFmtId="164" fontId="29" fillId="0" borderId="12" xfId="44" applyNumberFormat="1" applyFont="1" applyBorder="1" applyAlignment="1">
      <alignment horizontal="center"/>
    </xf>
    <xf numFmtId="164" fontId="0" fillId="0" borderId="12" xfId="57" applyNumberFormat="1" applyFont="1" applyBorder="1" applyAlignment="1">
      <alignment horizontal="center"/>
      <protection/>
    </xf>
    <xf numFmtId="164" fontId="0" fillId="0" borderId="12" xfId="57" applyNumberFormat="1" applyFont="1" applyFill="1" applyBorder="1" applyAlignment="1">
      <alignment horizontal="center"/>
      <protection/>
    </xf>
    <xf numFmtId="164" fontId="26" fillId="0" borderId="12" xfId="58" applyNumberFormat="1" applyFont="1" applyBorder="1" applyAlignment="1">
      <alignment horizontal="center"/>
      <protection/>
    </xf>
    <xf numFmtId="164" fontId="0" fillId="0" borderId="12" xfId="58" applyNumberFormat="1" applyFont="1" applyBorder="1" applyAlignment="1">
      <alignment horizontal="center"/>
      <protection/>
    </xf>
    <xf numFmtId="164" fontId="0" fillId="0" borderId="12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" fontId="30" fillId="0" borderId="14" xfId="59" applyNumberFormat="1" applyFont="1" applyBorder="1" applyAlignment="1">
      <alignment horizontal="center"/>
      <protection/>
    </xf>
    <xf numFmtId="164" fontId="26" fillId="0" borderId="12" xfId="44" applyNumberFormat="1" applyFont="1" applyFill="1" applyBorder="1" applyAlignment="1">
      <alignment/>
    </xf>
    <xf numFmtId="4" fontId="20" fillId="24" borderId="19" xfId="59" applyNumberFormat="1" applyFont="1" applyFill="1" applyBorder="1" applyAlignment="1">
      <alignment horizontal="center"/>
      <protection/>
    </xf>
    <xf numFmtId="4" fontId="20" fillId="0" borderId="16" xfId="59" applyNumberFormat="1" applyFont="1" applyBorder="1" applyAlignment="1">
      <alignment horizontal="center"/>
      <protection/>
    </xf>
    <xf numFmtId="0" fontId="20" fillId="0" borderId="19" xfId="59" applyFont="1" applyBorder="1" applyAlignment="1">
      <alignment horizontal="center"/>
      <protection/>
    </xf>
    <xf numFmtId="4" fontId="30" fillId="0" borderId="12" xfId="59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164" fontId="0" fillId="24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24" borderId="12" xfId="58" applyFont="1" applyFill="1" applyBorder="1" applyAlignment="1">
      <alignment horizontal="left"/>
      <protection/>
    </xf>
    <xf numFmtId="164" fontId="0" fillId="24" borderId="12" xfId="0" applyNumberFormat="1" applyFont="1" applyFill="1" applyBorder="1" applyAlignment="1">
      <alignment horizontal="center"/>
    </xf>
    <xf numFmtId="164" fontId="26" fillId="24" borderId="12" xfId="44" applyNumberFormat="1" applyFont="1" applyFill="1" applyBorder="1" applyAlignment="1">
      <alignment/>
    </xf>
    <xf numFmtId="4" fontId="21" fillId="0" borderId="12" xfId="59" applyNumberFormat="1" applyFont="1" applyBorder="1" applyAlignment="1">
      <alignment horizontal="center"/>
      <protection/>
    </xf>
    <xf numFmtId="4" fontId="30" fillId="0" borderId="12" xfId="59" applyNumberFormat="1" applyFont="1" applyFill="1" applyBorder="1" applyAlignment="1">
      <alignment horizontal="center"/>
      <protection/>
    </xf>
    <xf numFmtId="4" fontId="30" fillId="0" borderId="12" xfId="59" applyNumberFormat="1" applyFont="1" applyBorder="1" applyAlignment="1">
      <alignment horizontal="center"/>
      <protection/>
    </xf>
    <xf numFmtId="4" fontId="30" fillId="0" borderId="14" xfId="59" applyNumberFormat="1" applyFont="1" applyBorder="1" applyAlignment="1">
      <alignment horizontal="center"/>
      <protection/>
    </xf>
    <xf numFmtId="4" fontId="21" fillId="0" borderId="14" xfId="59" applyNumberFormat="1" applyFont="1" applyBorder="1" applyAlignment="1">
      <alignment horizontal="center"/>
      <protection/>
    </xf>
    <xf numFmtId="4" fontId="21" fillId="0" borderId="15" xfId="59" applyNumberFormat="1" applyFont="1" applyBorder="1" applyAlignment="1">
      <alignment horizontal="center"/>
      <protection/>
    </xf>
    <xf numFmtId="0" fontId="21" fillId="0" borderId="12" xfId="59" applyFont="1" applyBorder="1" applyAlignment="1">
      <alignment horizontal="center"/>
      <protection/>
    </xf>
    <xf numFmtId="0" fontId="21" fillId="0" borderId="12" xfId="59" applyFont="1" applyBorder="1" applyAlignment="1">
      <alignment horizontal="center" wrapText="1"/>
      <protection/>
    </xf>
    <xf numFmtId="0" fontId="30" fillId="0" borderId="12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4" fontId="18" fillId="0" borderId="0" xfId="0" applyNumberFormat="1" applyFont="1" applyAlignment="1">
      <alignment/>
    </xf>
    <xf numFmtId="169" fontId="26" fillId="0" borderId="12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>
      <alignment horizontal="left"/>
    </xf>
    <xf numFmtId="164" fontId="26" fillId="0" borderId="12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 horizontal="center"/>
    </xf>
    <xf numFmtId="0" fontId="35" fillId="0" borderId="0" xfId="59" applyFont="1" applyAlignment="1">
      <alignment horizontal="right"/>
      <protection/>
    </xf>
    <xf numFmtId="164" fontId="32" fillId="25" borderId="12" xfId="44" applyNumberFormat="1" applyFont="1" applyFill="1" applyBorder="1" applyAlignment="1">
      <alignment/>
    </xf>
    <xf numFmtId="0" fontId="0" fillId="0" borderId="12" xfId="0" applyBorder="1" applyAlignment="1">
      <alignment/>
    </xf>
    <xf numFmtId="14" fontId="25" fillId="25" borderId="15" xfId="0" applyNumberFormat="1" applyFont="1" applyFill="1" applyBorder="1" applyAlignment="1">
      <alignment horizontal="right"/>
    </xf>
    <xf numFmtId="0" fontId="25" fillId="25" borderId="20" xfId="0" applyFont="1" applyFill="1" applyBorder="1" applyAlignment="1">
      <alignment horizontal="right"/>
    </xf>
    <xf numFmtId="164" fontId="25" fillId="25" borderId="20" xfId="0" applyNumberFormat="1" applyFont="1" applyFill="1" applyBorder="1" applyAlignment="1">
      <alignment horizontal="right"/>
    </xf>
    <xf numFmtId="164" fontId="25" fillId="25" borderId="11" xfId="0" applyNumberFormat="1" applyFont="1" applyFill="1" applyBorder="1" applyAlignment="1">
      <alignment horizontal="right"/>
    </xf>
    <xf numFmtId="164" fontId="26" fillId="0" borderId="12" xfId="0" applyNumberFormat="1" applyFont="1" applyFill="1" applyBorder="1" applyAlignment="1">
      <alignment/>
    </xf>
    <xf numFmtId="0" fontId="26" fillId="0" borderId="12" xfId="0" applyNumberFormat="1" applyFont="1" applyFill="1" applyBorder="1" applyAlignment="1">
      <alignment horizontal="left"/>
    </xf>
    <xf numFmtId="0" fontId="19" fillId="0" borderId="0" xfId="59" applyFont="1" applyAlignment="1">
      <alignment horizontal="center"/>
      <protection/>
    </xf>
    <xf numFmtId="0" fontId="1" fillId="0" borderId="0" xfId="59" applyAlignment="1">
      <alignment horizontal="center"/>
      <protection/>
    </xf>
    <xf numFmtId="0" fontId="18" fillId="0" borderId="21" xfId="0" applyFont="1" applyBorder="1" applyAlignment="1">
      <alignment horizontal="center" wrapText="1"/>
    </xf>
    <xf numFmtId="0" fontId="34" fillId="24" borderId="22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14" fontId="25" fillId="25" borderId="15" xfId="0" applyNumberFormat="1" applyFont="1" applyFill="1" applyBorder="1" applyAlignment="1">
      <alignment horizontal="right"/>
    </xf>
    <xf numFmtId="0" fontId="25" fillId="25" borderId="20" xfId="0" applyFont="1" applyFill="1" applyBorder="1" applyAlignment="1">
      <alignment horizontal="right"/>
    </xf>
    <xf numFmtId="164" fontId="25" fillId="25" borderId="20" xfId="0" applyNumberFormat="1" applyFont="1" applyFill="1" applyBorder="1" applyAlignment="1">
      <alignment horizontal="right"/>
    </xf>
    <xf numFmtId="164" fontId="25" fillId="25" borderId="11" xfId="0" applyNumberFormat="1" applyFont="1" applyFill="1" applyBorder="1" applyAlignment="1">
      <alignment horizontal="right"/>
    </xf>
    <xf numFmtId="0" fontId="23" fillId="0" borderId="26" xfId="57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14" fontId="25" fillId="24" borderId="15" xfId="0" applyNumberFormat="1" applyFont="1" applyFill="1" applyBorder="1" applyAlignment="1">
      <alignment horizontal="right"/>
    </xf>
    <xf numFmtId="0" fontId="25" fillId="24" borderId="20" xfId="0" applyFont="1" applyFill="1" applyBorder="1" applyAlignment="1">
      <alignment horizontal="right"/>
    </xf>
    <xf numFmtId="164" fontId="25" fillId="24" borderId="20" xfId="0" applyNumberFormat="1" applyFont="1" applyFill="1" applyBorder="1" applyAlignment="1">
      <alignment horizontal="right"/>
    </xf>
    <xf numFmtId="164" fontId="25" fillId="24" borderId="11" xfId="0" applyNumberFormat="1" applyFont="1" applyFill="1" applyBorder="1" applyAlignment="1">
      <alignment horizontal="right"/>
    </xf>
    <xf numFmtId="14" fontId="0" fillId="24" borderId="15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4" fontId="21" fillId="0" borderId="12" xfId="59" applyNumberFormat="1" applyFont="1" applyBorder="1" applyAlignment="1">
      <alignment horizontal="center"/>
      <protection/>
    </xf>
    <xf numFmtId="4" fontId="30" fillId="0" borderId="12" xfId="59" applyNumberFormat="1" applyFont="1" applyBorder="1" applyAlignment="1">
      <alignment horizontal="center"/>
      <protection/>
    </xf>
    <xf numFmtId="4" fontId="21" fillId="0" borderId="14" xfId="59" applyNumberFormat="1" applyFont="1" applyBorder="1" applyAlignment="1">
      <alignment horizontal="center"/>
      <protection/>
    </xf>
    <xf numFmtId="4" fontId="21" fillId="0" borderId="12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118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4" customFormat="1" ht="12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" thickBot="1">
      <c r="A3" s="5">
        <v>45.44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 t="s">
        <v>16</v>
      </c>
      <c r="B5" s="10">
        <v>10</v>
      </c>
      <c r="C5" s="10">
        <v>10</v>
      </c>
      <c r="D5" s="10">
        <v>10</v>
      </c>
      <c r="E5" s="10"/>
      <c r="F5" s="10"/>
      <c r="G5" s="10"/>
      <c r="H5" s="10"/>
      <c r="I5" s="10"/>
      <c r="J5" s="10"/>
      <c r="K5" s="44"/>
      <c r="L5" s="10"/>
      <c r="M5" s="10"/>
      <c r="N5" s="10">
        <f>SUM(B5:M5)</f>
        <v>30</v>
      </c>
      <c r="O5" s="10">
        <f>N5/12</f>
        <v>2.5</v>
      </c>
    </row>
    <row r="6" spans="1:15" s="4" customFormat="1" ht="12">
      <c r="A6" s="11" t="s">
        <v>17</v>
      </c>
      <c r="B6" s="10">
        <v>31</v>
      </c>
      <c r="C6" s="12">
        <v>56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43">
        <v>31</v>
      </c>
      <c r="L6" s="43">
        <v>31</v>
      </c>
      <c r="M6" s="10"/>
      <c r="N6" s="10">
        <f aca="true" t="shared" si="0" ref="N6:N22">SUM(B6:M6)</f>
        <v>366</v>
      </c>
      <c r="O6" s="10">
        <f aca="true" t="shared" si="1" ref="O6:O23">N6/12</f>
        <v>30.5</v>
      </c>
    </row>
    <row r="7" spans="1:15" s="4" customFormat="1" ht="12">
      <c r="A7" s="11" t="s">
        <v>18</v>
      </c>
      <c r="B7" s="10">
        <v>75</v>
      </c>
      <c r="C7" s="10">
        <v>77.11</v>
      </c>
      <c r="D7" s="10">
        <v>41.15</v>
      </c>
      <c r="E7" s="10">
        <v>75.13</v>
      </c>
      <c r="F7" s="10">
        <v>48.52</v>
      </c>
      <c r="G7" s="10">
        <v>48</v>
      </c>
      <c r="H7" s="10">
        <v>40.37</v>
      </c>
      <c r="I7" s="10">
        <v>36.42</v>
      </c>
      <c r="J7" s="10">
        <v>31.74</v>
      </c>
      <c r="K7" s="43">
        <v>32.18</v>
      </c>
      <c r="L7" s="43">
        <v>41.85</v>
      </c>
      <c r="M7" s="10"/>
      <c r="N7" s="10">
        <f t="shared" si="0"/>
        <v>547.47</v>
      </c>
      <c r="O7" s="10">
        <f t="shared" si="1"/>
        <v>45.6225</v>
      </c>
    </row>
    <row r="8" spans="1:15" s="4" customFormat="1" ht="12">
      <c r="A8" s="11" t="s">
        <v>19</v>
      </c>
      <c r="B8" s="13"/>
      <c r="C8" s="14"/>
      <c r="D8" s="13"/>
      <c r="E8" s="13"/>
      <c r="F8" s="13"/>
      <c r="G8" s="13"/>
      <c r="H8" s="13"/>
      <c r="I8" s="13"/>
      <c r="J8" s="13"/>
      <c r="K8" s="10"/>
      <c r="L8" s="43"/>
      <c r="M8" s="10">
        <v>125</v>
      </c>
      <c r="N8" s="10">
        <f t="shared" si="0"/>
        <v>125</v>
      </c>
      <c r="O8" s="10">
        <f t="shared" si="1"/>
        <v>10.416666666666666</v>
      </c>
    </row>
    <row r="9" spans="1:15" s="4" customFormat="1" ht="12">
      <c r="A9" s="11" t="s">
        <v>20</v>
      </c>
      <c r="B9" s="10"/>
      <c r="C9" s="10"/>
      <c r="D9" s="10"/>
      <c r="E9" s="10"/>
      <c r="F9" s="10"/>
      <c r="G9" s="10">
        <v>602.07</v>
      </c>
      <c r="H9" s="10"/>
      <c r="I9" s="10"/>
      <c r="J9" s="43"/>
      <c r="K9" s="48">
        <v>258.93</v>
      </c>
      <c r="L9" s="43">
        <v>86.1</v>
      </c>
      <c r="M9" s="10">
        <v>86.1</v>
      </c>
      <c r="N9" s="10">
        <f t="shared" si="0"/>
        <v>1033.2</v>
      </c>
      <c r="O9" s="10">
        <f t="shared" si="1"/>
        <v>86.10000000000001</v>
      </c>
    </row>
    <row r="10" spans="1:15" s="4" customFormat="1" ht="12">
      <c r="A10" s="53" t="s">
        <v>84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104.87</v>
      </c>
      <c r="L10" s="10"/>
      <c r="M10" s="10"/>
      <c r="N10" s="10"/>
      <c r="O10" s="10">
        <f t="shared" si="1"/>
        <v>0</v>
      </c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0</v>
      </c>
      <c r="O13" s="10">
        <f t="shared" si="1"/>
        <v>0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10">
        <f t="shared" si="1"/>
        <v>0</v>
      </c>
    </row>
    <row r="16" spans="1:15" s="4" customFormat="1" ht="12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>
      <c r="A17" s="11"/>
      <c r="B17" s="10"/>
      <c r="C17" s="15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>
        <f t="shared" si="0"/>
        <v>0</v>
      </c>
      <c r="O17" s="10">
        <f t="shared" si="1"/>
        <v>0</v>
      </c>
    </row>
    <row r="18" spans="1:15" s="4" customFormat="1" ht="12">
      <c r="A18" s="8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10">
        <f t="shared" si="1"/>
        <v>0</v>
      </c>
    </row>
    <row r="19" spans="1:15" s="4" customFormat="1" ht="1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0">
        <f t="shared" si="1"/>
        <v>0</v>
      </c>
    </row>
    <row r="20" spans="1:15" s="4" customFormat="1" ht="12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10">
        <f t="shared" si="1"/>
        <v>0</v>
      </c>
    </row>
    <row r="21" spans="1:15" s="4" customFormat="1" ht="12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0"/>
        <v>0</v>
      </c>
      <c r="O21" s="10">
        <f t="shared" si="1"/>
        <v>0</v>
      </c>
    </row>
    <row r="22" spans="1:15" s="4" customFormat="1" ht="12">
      <c r="A22" s="16" t="s">
        <v>28</v>
      </c>
      <c r="B22" s="10">
        <v>70.69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0"/>
        <v>70.69</v>
      </c>
      <c r="O22" s="10">
        <f t="shared" si="1"/>
        <v>5.890833333333333</v>
      </c>
    </row>
    <row r="23" spans="1:15" s="4" customFormat="1" ht="12" thickBot="1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SUM(B23:M23)</f>
        <v>0</v>
      </c>
      <c r="O23" s="10">
        <f t="shared" si="1"/>
        <v>0</v>
      </c>
    </row>
    <row r="24" spans="1:15" s="4" customFormat="1" ht="12" thickBot="1">
      <c r="A24" s="11"/>
      <c r="B24" s="10"/>
      <c r="C24" s="10"/>
      <c r="D24" s="10"/>
      <c r="E24" s="10"/>
      <c r="F24" s="10"/>
      <c r="G24" s="17"/>
      <c r="H24" s="10"/>
      <c r="I24" s="10"/>
      <c r="J24" s="10"/>
      <c r="K24" s="10"/>
      <c r="L24" s="10"/>
      <c r="M24" s="17"/>
      <c r="N24" s="18">
        <f>SUM(N5:N23)</f>
        <v>2172.36</v>
      </c>
      <c r="O24" s="5" t="s">
        <v>29</v>
      </c>
    </row>
    <row r="25" spans="1:15" s="4" customFormat="1" ht="12" thickBot="1">
      <c r="A25" s="8" t="s">
        <v>30</v>
      </c>
      <c r="B25" s="10">
        <v>531.1</v>
      </c>
      <c r="C25" s="10"/>
      <c r="D25" s="10"/>
      <c r="E25" s="10">
        <v>678.65</v>
      </c>
      <c r="F25" s="10"/>
      <c r="G25" s="17"/>
      <c r="H25" s="10">
        <v>0</v>
      </c>
      <c r="I25" s="10"/>
      <c r="J25" s="10"/>
      <c r="K25" s="48">
        <v>730</v>
      </c>
      <c r="L25" s="10"/>
      <c r="M25" s="17">
        <v>377.5</v>
      </c>
      <c r="N25" s="19">
        <f>SUM(B25:M25)</f>
        <v>2317.25</v>
      </c>
      <c r="O25" s="5" t="s">
        <v>31</v>
      </c>
    </row>
    <row r="26" spans="1:15" s="4" customFormat="1" ht="12.75" thickBot="1" thickTop="1">
      <c r="A26" s="20"/>
      <c r="B26" s="21" t="s">
        <v>32</v>
      </c>
      <c r="C26" s="22"/>
      <c r="D26" s="21"/>
      <c r="E26" s="23" t="s">
        <v>33</v>
      </c>
      <c r="F26" s="21"/>
      <c r="G26" s="21"/>
      <c r="H26" s="21" t="s">
        <v>32</v>
      </c>
      <c r="I26" s="22"/>
      <c r="J26" s="21"/>
      <c r="K26" s="21" t="s">
        <v>34</v>
      </c>
      <c r="L26" s="21"/>
      <c r="M26" s="24" t="s">
        <v>32</v>
      </c>
      <c r="N26" s="55">
        <f>A3+N25-N24</f>
        <v>190.32999999999993</v>
      </c>
      <c r="O26" s="56" t="s">
        <v>35</v>
      </c>
    </row>
    <row r="27" spans="10:15" s="4" customFormat="1" ht="10.5" thickTop="1">
      <c r="J27" s="120" t="s">
        <v>77</v>
      </c>
      <c r="K27" s="120"/>
      <c r="L27" s="120"/>
      <c r="N27" s="121" t="s">
        <v>85</v>
      </c>
      <c r="O27" s="122"/>
    </row>
    <row r="28" spans="11:15" ht="13.5" thickBot="1">
      <c r="K28" s="46"/>
      <c r="N28" s="123"/>
      <c r="O28" s="124"/>
    </row>
    <row r="29" ht="13.5" thickTop="1">
      <c r="M29" s="54"/>
    </row>
    <row r="33" ht="12.75">
      <c r="I33" s="45"/>
    </row>
  </sheetData>
  <sheetProtection/>
  <mergeCells count="3">
    <mergeCell ref="A1:O1"/>
    <mergeCell ref="J27:L27"/>
    <mergeCell ref="N27:O28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tabSelected="1" workbookViewId="0" topLeftCell="A199">
      <selection activeCell="E184" sqref="E184"/>
    </sheetView>
  </sheetViews>
  <sheetFormatPr defaultColWidth="9.140625" defaultRowHeight="12.75"/>
  <cols>
    <col min="1" max="1" width="13.7109375" style="0" customWidth="1"/>
    <col min="2" max="2" width="11.7109375" style="68" customWidth="1"/>
    <col min="3" max="3" width="9.140625" style="68" customWidth="1"/>
    <col min="4" max="4" width="72.8515625" style="0" customWidth="1"/>
    <col min="5" max="6" width="9.28125" style="68" bestFit="1" customWidth="1"/>
    <col min="7" max="7" width="11.57421875" style="0" customWidth="1"/>
  </cols>
  <sheetData>
    <row r="1" spans="1:7" ht="14.25" customHeight="1">
      <c r="A1" s="129" t="s">
        <v>37</v>
      </c>
      <c r="B1" s="130"/>
      <c r="C1" s="130"/>
      <c r="D1" s="130"/>
      <c r="E1" s="130"/>
      <c r="F1" s="130"/>
      <c r="G1" s="130"/>
    </row>
    <row r="2" spans="1:7" ht="12.75">
      <c r="A2" s="25" t="s">
        <v>38</v>
      </c>
      <c r="B2" s="25" t="s">
        <v>39</v>
      </c>
      <c r="C2" s="25" t="s">
        <v>40</v>
      </c>
      <c r="D2" s="26" t="s">
        <v>41</v>
      </c>
      <c r="E2" s="27" t="s">
        <v>42</v>
      </c>
      <c r="F2" s="27" t="s">
        <v>43</v>
      </c>
      <c r="G2" s="27" t="s">
        <v>44</v>
      </c>
    </row>
    <row r="3" spans="1:7" ht="12.75">
      <c r="A3" s="28">
        <v>40085</v>
      </c>
      <c r="B3" s="29"/>
      <c r="C3" s="29" t="s">
        <v>45</v>
      </c>
      <c r="D3" s="30" t="s">
        <v>46</v>
      </c>
      <c r="E3" s="57"/>
      <c r="F3" s="57">
        <v>1046.51</v>
      </c>
      <c r="G3" s="31">
        <v>1046.51</v>
      </c>
    </row>
    <row r="4" spans="1:7" ht="12.75">
      <c r="A4" s="28"/>
      <c r="B4" s="32"/>
      <c r="C4" s="32"/>
      <c r="D4" s="30" t="s">
        <v>47</v>
      </c>
      <c r="E4" s="58"/>
      <c r="F4" s="59"/>
      <c r="G4" s="31">
        <v>1046.51</v>
      </c>
    </row>
    <row r="5" spans="1:7" ht="12.75">
      <c r="A5" s="28">
        <v>40089</v>
      </c>
      <c r="B5" s="29">
        <v>89</v>
      </c>
      <c r="C5" s="29" t="s">
        <v>45</v>
      </c>
      <c r="D5" s="30" t="s">
        <v>48</v>
      </c>
      <c r="E5" s="57">
        <v>939.43</v>
      </c>
      <c r="F5" s="59"/>
      <c r="G5" s="31">
        <f>G4-E5+F5</f>
        <v>107.08000000000004</v>
      </c>
    </row>
    <row r="6" spans="1:7" ht="12.75">
      <c r="A6" s="28">
        <v>40100</v>
      </c>
      <c r="B6" s="29" t="s">
        <v>49</v>
      </c>
      <c r="C6" s="29" t="s">
        <v>45</v>
      </c>
      <c r="D6" s="30" t="s">
        <v>50</v>
      </c>
      <c r="E6" s="57"/>
      <c r="F6" s="57">
        <v>20</v>
      </c>
      <c r="G6" s="31">
        <f aca="true" t="shared" si="0" ref="G6:G19">G5-E6+F6</f>
        <v>127.08000000000004</v>
      </c>
    </row>
    <row r="7" spans="1:7" ht="12.75">
      <c r="A7" s="28">
        <v>40100</v>
      </c>
      <c r="B7" s="29" t="s">
        <v>49</v>
      </c>
      <c r="C7" s="29" t="s">
        <v>45</v>
      </c>
      <c r="D7" s="30" t="s">
        <v>51</v>
      </c>
      <c r="E7" s="57"/>
      <c r="F7" s="57">
        <v>2755</v>
      </c>
      <c r="G7" s="31">
        <f t="shared" si="0"/>
        <v>2882.08</v>
      </c>
    </row>
    <row r="8" spans="1:7" ht="12.75">
      <c r="A8" s="28">
        <v>40100</v>
      </c>
      <c r="B8" s="29">
        <v>90</v>
      </c>
      <c r="C8" s="29" t="s">
        <v>45</v>
      </c>
      <c r="D8" s="30" t="s">
        <v>52</v>
      </c>
      <c r="E8" s="57">
        <v>186.21</v>
      </c>
      <c r="F8" s="59"/>
      <c r="G8" s="31">
        <f t="shared" si="0"/>
        <v>2695.87</v>
      </c>
    </row>
    <row r="9" spans="1:7" ht="12.75">
      <c r="A9" s="28">
        <v>40117</v>
      </c>
      <c r="B9" s="33" t="s">
        <v>53</v>
      </c>
      <c r="C9" s="33" t="s">
        <v>45</v>
      </c>
      <c r="D9" s="30" t="s">
        <v>75</v>
      </c>
      <c r="E9" s="57"/>
      <c r="F9" s="59">
        <v>0.09</v>
      </c>
      <c r="G9" s="31">
        <f t="shared" si="0"/>
        <v>2695.96</v>
      </c>
    </row>
    <row r="10" spans="1:7" ht="12.75">
      <c r="A10" s="28">
        <v>40101</v>
      </c>
      <c r="B10" s="29">
        <v>91</v>
      </c>
      <c r="C10" s="29" t="s">
        <v>45</v>
      </c>
      <c r="D10" s="30" t="s">
        <v>54</v>
      </c>
      <c r="E10" s="57">
        <v>1119.24</v>
      </c>
      <c r="F10" s="59"/>
      <c r="G10" s="31">
        <f t="shared" si="0"/>
        <v>1576.72</v>
      </c>
    </row>
    <row r="11" spans="1:7" ht="12.75">
      <c r="A11" s="28">
        <v>40155</v>
      </c>
      <c r="B11" s="29">
        <v>92</v>
      </c>
      <c r="C11" s="29" t="s">
        <v>45</v>
      </c>
      <c r="D11" s="30" t="s">
        <v>71</v>
      </c>
      <c r="E11" s="57">
        <v>329.8</v>
      </c>
      <c r="F11" s="59"/>
      <c r="G11" s="31">
        <f t="shared" si="0"/>
        <v>1246.92</v>
      </c>
    </row>
    <row r="12" spans="1:7" ht="12.75">
      <c r="A12" s="34">
        <v>40165</v>
      </c>
      <c r="B12" s="33" t="s">
        <v>55</v>
      </c>
      <c r="C12" s="33" t="s">
        <v>45</v>
      </c>
      <c r="D12" s="35" t="s">
        <v>56</v>
      </c>
      <c r="E12" s="57">
        <v>200</v>
      </c>
      <c r="F12" s="57"/>
      <c r="G12" s="31">
        <f t="shared" si="0"/>
        <v>1046.92</v>
      </c>
    </row>
    <row r="13" spans="1:7" ht="12.75">
      <c r="A13" s="34">
        <v>40170</v>
      </c>
      <c r="B13" s="33" t="s">
        <v>49</v>
      </c>
      <c r="C13" s="33" t="s">
        <v>45</v>
      </c>
      <c r="D13" s="35" t="s">
        <v>57</v>
      </c>
      <c r="E13" s="57"/>
      <c r="F13" s="57">
        <v>558</v>
      </c>
      <c r="G13" s="31">
        <f t="shared" si="0"/>
        <v>1604.92</v>
      </c>
    </row>
    <row r="14" spans="1:7" ht="12.75">
      <c r="A14" s="36">
        <v>40170</v>
      </c>
      <c r="B14" s="37" t="s">
        <v>55</v>
      </c>
      <c r="C14" s="37" t="s">
        <v>45</v>
      </c>
      <c r="D14" s="38" t="s">
        <v>58</v>
      </c>
      <c r="E14" s="60">
        <v>678.65</v>
      </c>
      <c r="F14" s="60"/>
      <c r="G14" s="39">
        <f t="shared" si="0"/>
        <v>926.2700000000001</v>
      </c>
    </row>
    <row r="15" spans="1:7" ht="12.75">
      <c r="A15" s="28">
        <v>40194</v>
      </c>
      <c r="B15" s="33">
        <v>101</v>
      </c>
      <c r="C15" s="33" t="s">
        <v>45</v>
      </c>
      <c r="D15" s="40" t="s">
        <v>59</v>
      </c>
      <c r="E15" s="57">
        <v>360.55</v>
      </c>
      <c r="F15" s="61"/>
      <c r="G15" s="31">
        <f t="shared" si="0"/>
        <v>565.72</v>
      </c>
    </row>
    <row r="16" spans="1:7" ht="12.75">
      <c r="A16" s="28">
        <v>40194</v>
      </c>
      <c r="B16" s="33">
        <v>102</v>
      </c>
      <c r="C16" s="33" t="s">
        <v>45</v>
      </c>
      <c r="D16" s="40" t="s">
        <v>60</v>
      </c>
      <c r="E16" s="57">
        <v>26.7</v>
      </c>
      <c r="F16" s="62"/>
      <c r="G16" s="31">
        <f t="shared" si="0"/>
        <v>539.02</v>
      </c>
    </row>
    <row r="17" spans="1:7" ht="12.75">
      <c r="A17" s="28">
        <v>40194</v>
      </c>
      <c r="B17" s="33">
        <v>103</v>
      </c>
      <c r="C17" s="33" t="s">
        <v>45</v>
      </c>
      <c r="D17" s="40" t="s">
        <v>61</v>
      </c>
      <c r="E17" s="57">
        <v>602.07</v>
      </c>
      <c r="F17" s="62"/>
      <c r="G17" s="31">
        <f t="shared" si="0"/>
        <v>-63.05000000000007</v>
      </c>
    </row>
    <row r="18" spans="1:7" ht="12.75">
      <c r="A18" s="28">
        <v>40194</v>
      </c>
      <c r="B18" s="41" t="s">
        <v>42</v>
      </c>
      <c r="C18" s="41" t="s">
        <v>45</v>
      </c>
      <c r="D18" s="42" t="s">
        <v>62</v>
      </c>
      <c r="E18" s="63">
        <v>35</v>
      </c>
      <c r="F18" s="64"/>
      <c r="G18" s="31">
        <f t="shared" si="0"/>
        <v>-98.05000000000007</v>
      </c>
    </row>
    <row r="19" spans="1:7" ht="12.75">
      <c r="A19" s="52">
        <v>40221</v>
      </c>
      <c r="B19" s="41" t="s">
        <v>55</v>
      </c>
      <c r="C19" s="41" t="s">
        <v>45</v>
      </c>
      <c r="D19" s="42" t="s">
        <v>80</v>
      </c>
      <c r="E19" s="63"/>
      <c r="F19" s="64">
        <v>1255.19</v>
      </c>
      <c r="G19" s="31">
        <f t="shared" si="0"/>
        <v>1157.1399999999999</v>
      </c>
    </row>
    <row r="20" spans="1:7" ht="12.75">
      <c r="A20" s="28"/>
      <c r="B20" s="41">
        <v>104</v>
      </c>
      <c r="C20" s="41"/>
      <c r="D20" s="42" t="s">
        <v>63</v>
      </c>
      <c r="E20" s="63"/>
      <c r="F20" s="64"/>
      <c r="G20" s="31">
        <f aca="true" t="shared" si="1" ref="G20:G25">G19-E20+F20</f>
        <v>1157.1399999999999</v>
      </c>
    </row>
    <row r="21" spans="1:7" ht="12.75">
      <c r="A21" s="28">
        <v>40252</v>
      </c>
      <c r="B21" s="41">
        <v>105</v>
      </c>
      <c r="C21" s="41" t="s">
        <v>45</v>
      </c>
      <c r="D21" s="42" t="s">
        <v>70</v>
      </c>
      <c r="E21" s="63">
        <v>267.8</v>
      </c>
      <c r="F21" s="64"/>
      <c r="G21" s="31">
        <f t="shared" si="1"/>
        <v>889.3399999999999</v>
      </c>
    </row>
    <row r="22" spans="1:7" ht="12.75">
      <c r="A22" s="28">
        <v>40252</v>
      </c>
      <c r="B22" s="29">
        <v>106</v>
      </c>
      <c r="C22" s="29" t="s">
        <v>45</v>
      </c>
      <c r="D22" s="30" t="s">
        <v>64</v>
      </c>
      <c r="E22" s="65">
        <v>489.24</v>
      </c>
      <c r="F22" s="65"/>
      <c r="G22" s="31">
        <f t="shared" si="1"/>
        <v>400.0999999999999</v>
      </c>
    </row>
    <row r="23" spans="1:7" ht="12.75">
      <c r="A23" s="28">
        <v>40285</v>
      </c>
      <c r="B23" s="29" t="s">
        <v>49</v>
      </c>
      <c r="C23" s="29" t="s">
        <v>65</v>
      </c>
      <c r="D23" s="30" t="s">
        <v>66</v>
      </c>
      <c r="E23" s="65"/>
      <c r="F23" s="65">
        <v>113</v>
      </c>
      <c r="G23" s="31">
        <f t="shared" si="1"/>
        <v>513.0999999999999</v>
      </c>
    </row>
    <row r="24" spans="1:7" ht="12.75">
      <c r="A24" s="28">
        <v>40285</v>
      </c>
      <c r="B24" s="29" t="s">
        <v>55</v>
      </c>
      <c r="C24" s="29" t="s">
        <v>65</v>
      </c>
      <c r="D24" s="30" t="s">
        <v>78</v>
      </c>
      <c r="E24" s="65">
        <v>55.52</v>
      </c>
      <c r="F24" s="65"/>
      <c r="G24" s="31">
        <f t="shared" si="1"/>
        <v>457.5799999999999</v>
      </c>
    </row>
    <row r="25" spans="1:7" ht="12.75">
      <c r="A25" s="28">
        <v>40286</v>
      </c>
      <c r="B25" s="29">
        <v>107</v>
      </c>
      <c r="C25" s="29" t="s">
        <v>65</v>
      </c>
      <c r="D25" s="30" t="s">
        <v>69</v>
      </c>
      <c r="E25" s="65">
        <v>150.37</v>
      </c>
      <c r="F25" s="65"/>
      <c r="G25" s="31">
        <f t="shared" si="1"/>
        <v>307.2099999999999</v>
      </c>
    </row>
    <row r="26" spans="1:7" ht="15">
      <c r="A26" s="129" t="s">
        <v>73</v>
      </c>
      <c r="B26" s="130"/>
      <c r="C26" s="130"/>
      <c r="D26" s="130"/>
      <c r="E26" s="130"/>
      <c r="F26" s="130"/>
      <c r="G26" s="130"/>
    </row>
    <row r="27" spans="1:7" s="47" customFormat="1" ht="12.75">
      <c r="A27" s="34">
        <v>40357</v>
      </c>
      <c r="B27" s="33">
        <v>108</v>
      </c>
      <c r="C27" s="33" t="s">
        <v>65</v>
      </c>
      <c r="D27" s="35" t="s">
        <v>68</v>
      </c>
      <c r="E27" s="66">
        <v>130.16</v>
      </c>
      <c r="F27" s="66"/>
      <c r="G27" s="31">
        <f>G25-E27+F27</f>
        <v>177.04999999999993</v>
      </c>
    </row>
    <row r="28" spans="1:7" s="47" customFormat="1" ht="12.75">
      <c r="A28" s="28">
        <v>40362</v>
      </c>
      <c r="B28" s="29" t="s">
        <v>49</v>
      </c>
      <c r="C28" s="29" t="s">
        <v>65</v>
      </c>
      <c r="D28" s="30" t="s">
        <v>67</v>
      </c>
      <c r="E28" s="66"/>
      <c r="F28" s="66">
        <v>100</v>
      </c>
      <c r="G28" s="31">
        <f aca="true" t="shared" si="2" ref="G28:G36">G27-E28+F28</f>
        <v>277.04999999999995</v>
      </c>
    </row>
    <row r="29" spans="1:7" s="47" customFormat="1" ht="12.75">
      <c r="A29" s="34">
        <v>40362</v>
      </c>
      <c r="B29" s="33" t="s">
        <v>49</v>
      </c>
      <c r="C29" s="33" t="s">
        <v>65</v>
      </c>
      <c r="D29" s="35" t="s">
        <v>79</v>
      </c>
      <c r="E29" s="66"/>
      <c r="F29" s="66">
        <v>920</v>
      </c>
      <c r="G29" s="31">
        <f t="shared" si="2"/>
        <v>1197.05</v>
      </c>
    </row>
    <row r="30" spans="1:7" s="47" customFormat="1" ht="12.75">
      <c r="A30" s="49">
        <v>40362</v>
      </c>
      <c r="B30" s="50" t="s">
        <v>49</v>
      </c>
      <c r="C30" s="50" t="s">
        <v>65</v>
      </c>
      <c r="D30" s="40" t="s">
        <v>72</v>
      </c>
      <c r="E30" s="67"/>
      <c r="F30" s="67">
        <v>539.46</v>
      </c>
      <c r="G30" s="31">
        <f t="shared" si="2"/>
        <v>1736.51</v>
      </c>
    </row>
    <row r="31" spans="1:7" s="47" customFormat="1" ht="12.75">
      <c r="A31" s="34">
        <v>40374</v>
      </c>
      <c r="B31" s="33">
        <v>109</v>
      </c>
      <c r="C31" s="33" t="s">
        <v>65</v>
      </c>
      <c r="D31" s="35" t="s">
        <v>74</v>
      </c>
      <c r="E31" s="66">
        <v>258.93</v>
      </c>
      <c r="F31" s="66"/>
      <c r="G31" s="31">
        <f t="shared" si="2"/>
        <v>1477.58</v>
      </c>
    </row>
    <row r="32" spans="1:7" s="47" customFormat="1" ht="12.75">
      <c r="A32" s="34">
        <v>40379</v>
      </c>
      <c r="B32" s="33">
        <v>110</v>
      </c>
      <c r="C32" s="33" t="s">
        <v>65</v>
      </c>
      <c r="D32" s="35" t="s">
        <v>81</v>
      </c>
      <c r="E32" s="66">
        <v>63.18</v>
      </c>
      <c r="F32" s="66"/>
      <c r="G32" s="31">
        <f t="shared" si="2"/>
        <v>1414.3999999999999</v>
      </c>
    </row>
    <row r="33" spans="1:7" s="47" customFormat="1" ht="12.75">
      <c r="A33" s="34">
        <v>40410</v>
      </c>
      <c r="B33" s="33">
        <v>111</v>
      </c>
      <c r="C33" s="33" t="s">
        <v>65</v>
      </c>
      <c r="D33" s="35" t="s">
        <v>82</v>
      </c>
      <c r="E33" s="66">
        <v>86.1</v>
      </c>
      <c r="F33" s="66"/>
      <c r="G33" s="31">
        <f t="shared" si="2"/>
        <v>1328.3</v>
      </c>
    </row>
    <row r="34" spans="1:7" s="47" customFormat="1" ht="12.75">
      <c r="A34" s="34">
        <v>40413</v>
      </c>
      <c r="B34" s="33">
        <v>112</v>
      </c>
      <c r="C34" s="33" t="s">
        <v>65</v>
      </c>
      <c r="D34" s="35" t="s">
        <v>83</v>
      </c>
      <c r="E34" s="66">
        <v>197.85</v>
      </c>
      <c r="F34" s="66"/>
      <c r="G34" s="31">
        <f t="shared" si="2"/>
        <v>1130.45</v>
      </c>
    </row>
    <row r="35" spans="1:7" s="47" customFormat="1" ht="12.75">
      <c r="A35" s="34">
        <v>40435</v>
      </c>
      <c r="B35" s="33">
        <v>113</v>
      </c>
      <c r="C35" s="33" t="s">
        <v>65</v>
      </c>
      <c r="D35" s="35" t="s">
        <v>87</v>
      </c>
      <c r="E35" s="66">
        <v>86.1</v>
      </c>
      <c r="F35" s="66"/>
      <c r="G35" s="31">
        <f t="shared" si="2"/>
        <v>1044.3500000000001</v>
      </c>
    </row>
    <row r="36" spans="1:7" s="47" customFormat="1" ht="12.75">
      <c r="A36" s="34">
        <v>40439</v>
      </c>
      <c r="B36" s="33" t="s">
        <v>55</v>
      </c>
      <c r="C36" s="33" t="s">
        <v>65</v>
      </c>
      <c r="D36" s="35" t="s">
        <v>86</v>
      </c>
      <c r="E36" s="66"/>
      <c r="F36" s="66">
        <v>433.23</v>
      </c>
      <c r="G36" s="31">
        <f t="shared" si="2"/>
        <v>1477.5800000000002</v>
      </c>
    </row>
    <row r="37" spans="1:7" s="47" customFormat="1" ht="12.75">
      <c r="A37" s="49">
        <v>40439</v>
      </c>
      <c r="B37" s="50" t="s">
        <v>49</v>
      </c>
      <c r="C37" s="50" t="s">
        <v>65</v>
      </c>
      <c r="D37" s="40" t="s">
        <v>88</v>
      </c>
      <c r="E37" s="66"/>
      <c r="F37" s="66">
        <v>377.5</v>
      </c>
      <c r="G37" s="31">
        <f aca="true" t="shared" si="3" ref="G37:G49">G36-E37+F37</f>
        <v>1855.0800000000002</v>
      </c>
    </row>
    <row r="38" spans="1:7" s="51" customFormat="1" ht="12.75">
      <c r="A38" s="49">
        <v>40439</v>
      </c>
      <c r="B38" s="50" t="s">
        <v>49</v>
      </c>
      <c r="C38" s="50" t="s">
        <v>65</v>
      </c>
      <c r="D38" s="40" t="s">
        <v>89</v>
      </c>
      <c r="E38" s="67"/>
      <c r="F38" s="67">
        <v>56.75</v>
      </c>
      <c r="G38" s="31">
        <f t="shared" si="3"/>
        <v>1911.8300000000002</v>
      </c>
    </row>
    <row r="39" spans="1:7" s="47" customFormat="1" ht="12.75">
      <c r="A39" s="49"/>
      <c r="B39" s="50">
        <v>144</v>
      </c>
      <c r="C39" s="50"/>
      <c r="D39" s="40" t="s">
        <v>63</v>
      </c>
      <c r="E39" s="66"/>
      <c r="F39" s="66"/>
      <c r="G39" s="31">
        <f t="shared" si="3"/>
        <v>1911.8300000000002</v>
      </c>
    </row>
    <row r="40" spans="1:7" s="47" customFormat="1" ht="12.75">
      <c r="A40" s="49">
        <v>40439</v>
      </c>
      <c r="B40" s="50">
        <v>115</v>
      </c>
      <c r="C40" s="50" t="s">
        <v>65</v>
      </c>
      <c r="D40" s="40" t="s">
        <v>90</v>
      </c>
      <c r="E40" s="66">
        <v>100</v>
      </c>
      <c r="F40" s="66"/>
      <c r="G40" s="31">
        <f t="shared" si="3"/>
        <v>1811.8300000000002</v>
      </c>
    </row>
    <row r="41" spans="1:7" s="47" customFormat="1" ht="12.75">
      <c r="A41" s="49">
        <v>40439</v>
      </c>
      <c r="B41" s="50">
        <v>116</v>
      </c>
      <c r="C41" s="50" t="s">
        <v>65</v>
      </c>
      <c r="D41" s="40" t="s">
        <v>91</v>
      </c>
      <c r="E41" s="66">
        <v>100</v>
      </c>
      <c r="F41" s="66"/>
      <c r="G41" s="31">
        <f t="shared" si="3"/>
        <v>1711.8300000000002</v>
      </c>
    </row>
    <row r="42" spans="1:7" s="47" customFormat="1" ht="12.75">
      <c r="A42" s="49">
        <v>40446</v>
      </c>
      <c r="B42" s="50">
        <v>117</v>
      </c>
      <c r="C42" s="50" t="s">
        <v>65</v>
      </c>
      <c r="D42" s="40" t="s">
        <v>92</v>
      </c>
      <c r="E42" s="67">
        <v>183.79</v>
      </c>
      <c r="F42" s="66"/>
      <c r="G42" s="31">
        <f t="shared" si="3"/>
        <v>1528.0400000000002</v>
      </c>
    </row>
    <row r="43" spans="1:7" s="47" customFormat="1" ht="12.75">
      <c r="A43" s="49">
        <v>40459</v>
      </c>
      <c r="B43" s="50">
        <v>118</v>
      </c>
      <c r="C43" s="50" t="s">
        <v>65</v>
      </c>
      <c r="D43" s="40" t="s">
        <v>90</v>
      </c>
      <c r="E43" s="67">
        <v>150</v>
      </c>
      <c r="F43" s="66"/>
      <c r="G43" s="31">
        <f t="shared" si="3"/>
        <v>1378.0400000000002</v>
      </c>
    </row>
    <row r="44" spans="1:7" s="47" customFormat="1" ht="12.75">
      <c r="A44" s="49">
        <v>40461</v>
      </c>
      <c r="B44" s="50">
        <v>119</v>
      </c>
      <c r="C44" s="50" t="s">
        <v>65</v>
      </c>
      <c r="D44" s="40" t="s">
        <v>93</v>
      </c>
      <c r="E44" s="67">
        <v>426.94</v>
      </c>
      <c r="F44" s="66"/>
      <c r="G44" s="31">
        <f t="shared" si="3"/>
        <v>951.1000000000001</v>
      </c>
    </row>
    <row r="45" spans="1:7" s="47" customFormat="1" ht="12.75">
      <c r="A45" s="49">
        <v>40461</v>
      </c>
      <c r="B45" s="50">
        <v>120</v>
      </c>
      <c r="C45" s="50" t="s">
        <v>65</v>
      </c>
      <c r="D45" s="40" t="s">
        <v>96</v>
      </c>
      <c r="E45" s="67">
        <v>75.25</v>
      </c>
      <c r="F45" s="66"/>
      <c r="G45" s="31">
        <f t="shared" si="3"/>
        <v>875.8500000000001</v>
      </c>
    </row>
    <row r="46" spans="1:7" s="47" customFormat="1" ht="12.75">
      <c r="A46" s="49">
        <v>40461</v>
      </c>
      <c r="B46" s="50">
        <v>121</v>
      </c>
      <c r="C46" s="50" t="s">
        <v>65</v>
      </c>
      <c r="D46" s="35" t="s">
        <v>94</v>
      </c>
      <c r="E46" s="67">
        <v>86.1</v>
      </c>
      <c r="F46" s="66"/>
      <c r="G46" s="31">
        <f t="shared" si="3"/>
        <v>789.7500000000001</v>
      </c>
    </row>
    <row r="47" spans="1:7" s="47" customFormat="1" ht="12.75">
      <c r="A47" s="49">
        <v>40471</v>
      </c>
      <c r="B47" s="50">
        <v>122</v>
      </c>
      <c r="C47" s="50" t="s">
        <v>65</v>
      </c>
      <c r="D47" s="35" t="s">
        <v>95</v>
      </c>
      <c r="E47" s="67">
        <v>71.06</v>
      </c>
      <c r="F47" s="66"/>
      <c r="G47" s="31">
        <f t="shared" si="3"/>
        <v>718.69</v>
      </c>
    </row>
    <row r="48" spans="1:7" s="47" customFormat="1" ht="12.75">
      <c r="A48" s="49">
        <v>40472</v>
      </c>
      <c r="B48" s="50">
        <v>123</v>
      </c>
      <c r="C48" s="50" t="s">
        <v>65</v>
      </c>
      <c r="D48" s="35" t="s">
        <v>96</v>
      </c>
      <c r="E48" s="67">
        <v>82.34</v>
      </c>
      <c r="F48" s="66"/>
      <c r="G48" s="31">
        <f t="shared" si="3"/>
        <v>636.35</v>
      </c>
    </row>
    <row r="49" spans="1:7" s="47" customFormat="1" ht="12.75">
      <c r="A49" s="49">
        <v>40474</v>
      </c>
      <c r="B49" s="50" t="s">
        <v>49</v>
      </c>
      <c r="C49" s="50" t="s">
        <v>65</v>
      </c>
      <c r="D49" s="35" t="s">
        <v>97</v>
      </c>
      <c r="E49" s="66"/>
      <c r="F49" s="66">
        <v>2145</v>
      </c>
      <c r="G49" s="31">
        <f t="shared" si="3"/>
        <v>2781.35</v>
      </c>
    </row>
    <row r="50" spans="1:7" s="51" customFormat="1" ht="12.75">
      <c r="A50" s="49">
        <v>40474</v>
      </c>
      <c r="B50" s="50" t="s">
        <v>55</v>
      </c>
      <c r="C50" s="50" t="s">
        <v>65</v>
      </c>
      <c r="D50" s="40" t="s">
        <v>98</v>
      </c>
      <c r="E50" s="67"/>
      <c r="F50" s="67">
        <v>925.48</v>
      </c>
      <c r="G50" s="31">
        <f>G49-E50+F50</f>
        <v>3706.83</v>
      </c>
    </row>
    <row r="51" spans="1:7" s="51" customFormat="1" ht="12.75">
      <c r="A51" s="49">
        <v>40506</v>
      </c>
      <c r="B51" s="50">
        <v>124</v>
      </c>
      <c r="C51" s="50" t="s">
        <v>65</v>
      </c>
      <c r="D51" s="40" t="s">
        <v>100</v>
      </c>
      <c r="E51" s="67">
        <v>688.85</v>
      </c>
      <c r="F51" s="67"/>
      <c r="G51" s="70">
        <f aca="true" t="shared" si="4" ref="G51:G58">G50-E51+F51</f>
        <v>3017.98</v>
      </c>
    </row>
    <row r="52" spans="1:7" s="51" customFormat="1" ht="12.75">
      <c r="A52" s="49">
        <v>40506</v>
      </c>
      <c r="B52" s="50">
        <v>125</v>
      </c>
      <c r="C52" s="50" t="s">
        <v>65</v>
      </c>
      <c r="D52" s="40" t="s">
        <v>101</v>
      </c>
      <c r="E52" s="67">
        <v>81.2</v>
      </c>
      <c r="F52" s="67"/>
      <c r="G52" s="70">
        <f t="shared" si="4"/>
        <v>2936.78</v>
      </c>
    </row>
    <row r="53" spans="1:7" s="51" customFormat="1" ht="12.75">
      <c r="A53" s="49">
        <v>40512</v>
      </c>
      <c r="B53" s="50">
        <v>126</v>
      </c>
      <c r="C53" s="50" t="s">
        <v>65</v>
      </c>
      <c r="D53" s="40" t="s">
        <v>96</v>
      </c>
      <c r="E53" s="67">
        <v>28.5</v>
      </c>
      <c r="F53" s="67"/>
      <c r="G53" s="70">
        <f t="shared" si="4"/>
        <v>2908.28</v>
      </c>
    </row>
    <row r="54" spans="1:7" s="47" customFormat="1" ht="12.75">
      <c r="A54" s="49">
        <v>40513</v>
      </c>
      <c r="B54" s="50">
        <v>127</v>
      </c>
      <c r="C54" s="50" t="s">
        <v>65</v>
      </c>
      <c r="D54" s="35" t="s">
        <v>102</v>
      </c>
      <c r="E54" s="66">
        <v>629.14</v>
      </c>
      <c r="F54" s="66"/>
      <c r="G54" s="31">
        <f t="shared" si="4"/>
        <v>2279.1400000000003</v>
      </c>
    </row>
    <row r="55" spans="1:7" s="47" customFormat="1" ht="12.75">
      <c r="A55" s="49">
        <v>40521</v>
      </c>
      <c r="B55" s="50">
        <v>128</v>
      </c>
      <c r="C55" s="50" t="s">
        <v>65</v>
      </c>
      <c r="D55" s="35" t="s">
        <v>103</v>
      </c>
      <c r="E55" s="66">
        <v>98.78</v>
      </c>
      <c r="F55" s="66"/>
      <c r="G55" s="31">
        <f t="shared" si="4"/>
        <v>2180.36</v>
      </c>
    </row>
    <row r="56" spans="1:7" s="51" customFormat="1" ht="12.75">
      <c r="A56" s="49">
        <v>40526</v>
      </c>
      <c r="B56" s="50">
        <v>129</v>
      </c>
      <c r="C56" s="50" t="s">
        <v>65</v>
      </c>
      <c r="D56" s="40" t="s">
        <v>104</v>
      </c>
      <c r="E56" s="67">
        <v>86.1</v>
      </c>
      <c r="F56" s="67"/>
      <c r="G56" s="70">
        <f t="shared" si="4"/>
        <v>2094.26</v>
      </c>
    </row>
    <row r="57" spans="1:7" s="47" customFormat="1" ht="12.75">
      <c r="A57" s="49">
        <v>40526</v>
      </c>
      <c r="B57" s="50">
        <v>130</v>
      </c>
      <c r="C57" s="50" t="s">
        <v>65</v>
      </c>
      <c r="D57" s="35" t="s">
        <v>105</v>
      </c>
      <c r="E57" s="66">
        <v>22.51</v>
      </c>
      <c r="F57" s="66"/>
      <c r="G57" s="31">
        <f t="shared" si="4"/>
        <v>2071.75</v>
      </c>
    </row>
    <row r="58" spans="1:7" s="47" customFormat="1" ht="12.75">
      <c r="A58" s="49">
        <v>40526</v>
      </c>
      <c r="B58" s="50">
        <v>131</v>
      </c>
      <c r="C58" s="50" t="s">
        <v>65</v>
      </c>
      <c r="D58" s="35" t="s">
        <v>106</v>
      </c>
      <c r="E58" s="66">
        <v>28</v>
      </c>
      <c r="F58" s="66"/>
      <c r="G58" s="31">
        <f t="shared" si="4"/>
        <v>2043.75</v>
      </c>
    </row>
    <row r="59" spans="1:7" ht="15">
      <c r="A59" s="129" t="s">
        <v>184</v>
      </c>
      <c r="B59" s="130"/>
      <c r="C59" s="130"/>
      <c r="D59" s="130"/>
      <c r="E59" s="130"/>
      <c r="F59" s="130"/>
      <c r="G59" s="130"/>
    </row>
    <row r="60" spans="1:7" s="51" customFormat="1" ht="12" customHeight="1">
      <c r="A60" s="49">
        <v>40562</v>
      </c>
      <c r="B60" s="50">
        <v>132</v>
      </c>
      <c r="C60" s="50" t="s">
        <v>65</v>
      </c>
      <c r="D60" s="40" t="s">
        <v>109</v>
      </c>
      <c r="E60" s="67">
        <v>62.12</v>
      </c>
      <c r="F60" s="67"/>
      <c r="G60" s="70">
        <f>G58-E60+F60</f>
        <v>1981.63</v>
      </c>
    </row>
    <row r="61" spans="1:7" s="51" customFormat="1" ht="12" customHeight="1">
      <c r="A61" s="49">
        <v>40562</v>
      </c>
      <c r="B61" s="50" t="s">
        <v>49</v>
      </c>
      <c r="C61" s="50" t="s">
        <v>65</v>
      </c>
      <c r="D61" s="40" t="s">
        <v>116</v>
      </c>
      <c r="E61" s="67"/>
      <c r="F61" s="67">
        <v>392.5</v>
      </c>
      <c r="G61" s="70">
        <f aca="true" t="shared" si="5" ref="G61:G101">G60-E61+F61</f>
        <v>2374.13</v>
      </c>
    </row>
    <row r="62" spans="1:7" s="51" customFormat="1" ht="12" customHeight="1">
      <c r="A62" s="49">
        <v>40562</v>
      </c>
      <c r="B62" s="50">
        <v>133</v>
      </c>
      <c r="C62" s="50" t="s">
        <v>65</v>
      </c>
      <c r="D62" s="40" t="s">
        <v>108</v>
      </c>
      <c r="E62" s="67">
        <v>85.89</v>
      </c>
      <c r="F62" s="67"/>
      <c r="G62" s="70">
        <f t="shared" si="5"/>
        <v>2288.2400000000002</v>
      </c>
    </row>
    <row r="63" spans="1:7" s="51" customFormat="1" ht="12" customHeight="1">
      <c r="A63" s="49">
        <v>40562</v>
      </c>
      <c r="B63" s="50" t="s">
        <v>49</v>
      </c>
      <c r="C63" s="50" t="s">
        <v>65</v>
      </c>
      <c r="D63" s="40" t="s">
        <v>117</v>
      </c>
      <c r="E63" s="67"/>
      <c r="F63" s="67">
        <v>100</v>
      </c>
      <c r="G63" s="70">
        <f t="shared" si="5"/>
        <v>2388.2400000000002</v>
      </c>
    </row>
    <row r="64" spans="1:7" s="51" customFormat="1" ht="12" customHeight="1">
      <c r="A64" s="49">
        <v>40562</v>
      </c>
      <c r="B64" s="50">
        <v>134</v>
      </c>
      <c r="C64" s="50" t="s">
        <v>65</v>
      </c>
      <c r="D64" s="40" t="s">
        <v>107</v>
      </c>
      <c r="E64" s="67">
        <v>86.1</v>
      </c>
      <c r="F64" s="67"/>
      <c r="G64" s="70">
        <f t="shared" si="5"/>
        <v>2302.1400000000003</v>
      </c>
    </row>
    <row r="65" spans="1:7" s="51" customFormat="1" ht="12" customHeight="1">
      <c r="A65" s="49">
        <v>40590</v>
      </c>
      <c r="B65" s="50">
        <v>135</v>
      </c>
      <c r="C65" s="50" t="s">
        <v>65</v>
      </c>
      <c r="D65" s="40" t="s">
        <v>110</v>
      </c>
      <c r="E65" s="67">
        <v>86.1</v>
      </c>
      <c r="F65" s="67"/>
      <c r="G65" s="70">
        <f t="shared" si="5"/>
        <v>2216.0400000000004</v>
      </c>
    </row>
    <row r="66" spans="1:7" s="51" customFormat="1" ht="12" customHeight="1">
      <c r="A66" s="49">
        <v>40596</v>
      </c>
      <c r="B66" s="50">
        <v>136</v>
      </c>
      <c r="C66" s="50" t="s">
        <v>65</v>
      </c>
      <c r="D66" s="40" t="s">
        <v>111</v>
      </c>
      <c r="E66" s="67">
        <v>62.02</v>
      </c>
      <c r="F66" s="67"/>
      <c r="G66" s="70">
        <f t="shared" si="5"/>
        <v>2154.0200000000004</v>
      </c>
    </row>
    <row r="67" spans="1:7" s="51" customFormat="1" ht="12" customHeight="1">
      <c r="A67" s="49">
        <v>40610</v>
      </c>
      <c r="B67" s="50">
        <v>137</v>
      </c>
      <c r="C67" s="50" t="s">
        <v>65</v>
      </c>
      <c r="D67" s="40" t="s">
        <v>112</v>
      </c>
      <c r="E67" s="67">
        <v>86.1</v>
      </c>
      <c r="F67" s="67"/>
      <c r="G67" s="70">
        <f t="shared" si="5"/>
        <v>2067.9200000000005</v>
      </c>
    </row>
    <row r="68" spans="1:7" s="51" customFormat="1" ht="12" customHeight="1">
      <c r="A68" s="49">
        <v>40610</v>
      </c>
      <c r="B68" s="50" t="s">
        <v>55</v>
      </c>
      <c r="C68" s="50" t="s">
        <v>65</v>
      </c>
      <c r="D68" s="40" t="s">
        <v>113</v>
      </c>
      <c r="E68" s="67"/>
      <c r="F68" s="67">
        <v>664.13</v>
      </c>
      <c r="G68" s="70">
        <f t="shared" si="5"/>
        <v>2732.0500000000006</v>
      </c>
    </row>
    <row r="69" spans="1:7" s="51" customFormat="1" ht="12" customHeight="1">
      <c r="A69" s="49">
        <v>40616</v>
      </c>
      <c r="B69" s="50">
        <v>138</v>
      </c>
      <c r="C69" s="50" t="s">
        <v>65</v>
      </c>
      <c r="D69" s="40" t="s">
        <v>119</v>
      </c>
      <c r="E69" s="67">
        <v>70.87</v>
      </c>
      <c r="F69" s="67"/>
      <c r="G69" s="70">
        <f t="shared" si="5"/>
        <v>2661.1800000000007</v>
      </c>
    </row>
    <row r="70" spans="1:7" s="51" customFormat="1" ht="12" customHeight="1">
      <c r="A70" s="49">
        <v>40628</v>
      </c>
      <c r="B70" s="50" t="s">
        <v>49</v>
      </c>
      <c r="C70" s="50" t="s">
        <v>65</v>
      </c>
      <c r="D70" s="40" t="s">
        <v>118</v>
      </c>
      <c r="E70" s="67"/>
      <c r="F70" s="67">
        <v>85.53</v>
      </c>
      <c r="G70" s="70">
        <f t="shared" si="5"/>
        <v>2746.710000000001</v>
      </c>
    </row>
    <row r="71" spans="1:7" s="51" customFormat="1" ht="12" customHeight="1">
      <c r="A71" s="49">
        <v>40628</v>
      </c>
      <c r="B71" s="50" t="s">
        <v>49</v>
      </c>
      <c r="C71" s="50" t="s">
        <v>65</v>
      </c>
      <c r="D71" s="40" t="s">
        <v>123</v>
      </c>
      <c r="E71" s="67"/>
      <c r="F71" s="67">
        <v>100</v>
      </c>
      <c r="G71" s="70">
        <f t="shared" si="5"/>
        <v>2846.710000000001</v>
      </c>
    </row>
    <row r="72" spans="1:7" s="51" customFormat="1" ht="12" customHeight="1">
      <c r="A72" s="49">
        <v>40628</v>
      </c>
      <c r="B72" s="50" t="s">
        <v>49</v>
      </c>
      <c r="C72" s="50" t="s">
        <v>65</v>
      </c>
      <c r="D72" s="40" t="s">
        <v>88</v>
      </c>
      <c r="E72" s="67"/>
      <c r="F72" s="67">
        <v>682.5</v>
      </c>
      <c r="G72" s="70">
        <f t="shared" si="5"/>
        <v>3529.210000000001</v>
      </c>
    </row>
    <row r="73" spans="1:7" s="51" customFormat="1" ht="12" customHeight="1">
      <c r="A73" s="49">
        <v>40631</v>
      </c>
      <c r="B73" s="50">
        <v>139</v>
      </c>
      <c r="C73" s="50" t="s">
        <v>65</v>
      </c>
      <c r="D73" s="40" t="s">
        <v>122</v>
      </c>
      <c r="E73" s="67">
        <v>250</v>
      </c>
      <c r="F73" s="67"/>
      <c r="G73" s="70">
        <f t="shared" si="5"/>
        <v>3279.210000000001</v>
      </c>
    </row>
    <row r="74" spans="1:7" s="51" customFormat="1" ht="12" customHeight="1">
      <c r="A74" s="49">
        <v>40646</v>
      </c>
      <c r="B74" s="50">
        <v>140</v>
      </c>
      <c r="C74" s="50" t="s">
        <v>65</v>
      </c>
      <c r="D74" s="40" t="s">
        <v>124</v>
      </c>
      <c r="E74" s="67">
        <v>100</v>
      </c>
      <c r="F74" s="67"/>
      <c r="G74" s="70">
        <f t="shared" si="5"/>
        <v>3179.210000000001</v>
      </c>
    </row>
    <row r="75" spans="1:7" s="51" customFormat="1" ht="12" customHeight="1">
      <c r="A75" s="49">
        <v>40646</v>
      </c>
      <c r="B75" s="50">
        <v>141</v>
      </c>
      <c r="C75" s="50" t="s">
        <v>65</v>
      </c>
      <c r="D75" s="40" t="s">
        <v>121</v>
      </c>
      <c r="E75" s="67">
        <v>166.04</v>
      </c>
      <c r="F75" s="67"/>
      <c r="G75" s="70">
        <f t="shared" si="5"/>
        <v>3013.170000000001</v>
      </c>
    </row>
    <row r="76" spans="1:7" s="51" customFormat="1" ht="12" customHeight="1">
      <c r="A76" s="49">
        <v>40651</v>
      </c>
      <c r="B76" s="50">
        <v>142</v>
      </c>
      <c r="C76" s="50" t="s">
        <v>65</v>
      </c>
      <c r="D76" s="40" t="s">
        <v>120</v>
      </c>
      <c r="E76" s="67">
        <v>86.1</v>
      </c>
      <c r="F76" s="67"/>
      <c r="G76" s="70">
        <f t="shared" si="5"/>
        <v>2927.070000000001</v>
      </c>
    </row>
    <row r="77" spans="1:7" s="51" customFormat="1" ht="12" customHeight="1">
      <c r="A77" s="49">
        <v>40663</v>
      </c>
      <c r="B77" s="50">
        <v>143</v>
      </c>
      <c r="C77" s="50" t="s">
        <v>65</v>
      </c>
      <c r="D77" s="40" t="s">
        <v>125</v>
      </c>
      <c r="E77" s="67">
        <v>489.24</v>
      </c>
      <c r="F77" s="67"/>
      <c r="G77" s="70">
        <f t="shared" si="5"/>
        <v>2437.830000000001</v>
      </c>
    </row>
    <row r="78" spans="1:7" s="51" customFormat="1" ht="12" customHeight="1">
      <c r="A78" s="49">
        <v>40663</v>
      </c>
      <c r="B78" s="50">
        <v>144</v>
      </c>
      <c r="C78" s="50" t="s">
        <v>65</v>
      </c>
      <c r="D78" s="40" t="s">
        <v>126</v>
      </c>
      <c r="E78" s="67">
        <v>66.83</v>
      </c>
      <c r="F78" s="67"/>
      <c r="G78" s="70">
        <f t="shared" si="5"/>
        <v>2371.000000000001</v>
      </c>
    </row>
    <row r="79" spans="1:7" s="51" customFormat="1" ht="12" customHeight="1">
      <c r="A79" s="49">
        <v>40672</v>
      </c>
      <c r="B79" s="50">
        <v>145</v>
      </c>
      <c r="C79" s="50" t="s">
        <v>65</v>
      </c>
      <c r="D79" s="40" t="s">
        <v>128</v>
      </c>
      <c r="E79" s="67">
        <v>800</v>
      </c>
      <c r="F79" s="67"/>
      <c r="G79" s="70">
        <f t="shared" si="5"/>
        <v>1571.000000000001</v>
      </c>
    </row>
    <row r="80" spans="1:7" s="51" customFormat="1" ht="12" customHeight="1">
      <c r="A80" s="49">
        <v>40688</v>
      </c>
      <c r="B80" s="50">
        <v>146</v>
      </c>
      <c r="C80" s="50" t="s">
        <v>65</v>
      </c>
      <c r="D80" s="40" t="s">
        <v>129</v>
      </c>
      <c r="E80" s="67">
        <v>86.1</v>
      </c>
      <c r="F80" s="67"/>
      <c r="G80" s="70">
        <f t="shared" si="5"/>
        <v>1484.900000000001</v>
      </c>
    </row>
    <row r="81" spans="1:7" s="51" customFormat="1" ht="12" customHeight="1">
      <c r="A81" s="49">
        <v>40688</v>
      </c>
      <c r="B81" s="50">
        <v>147</v>
      </c>
      <c r="C81" s="50" t="s">
        <v>65</v>
      </c>
      <c r="D81" s="40" t="s">
        <v>130</v>
      </c>
      <c r="E81" s="67">
        <v>62.02</v>
      </c>
      <c r="F81" s="67"/>
      <c r="G81" s="70">
        <f t="shared" si="5"/>
        <v>1422.880000000001</v>
      </c>
    </row>
    <row r="82" spans="1:7" s="51" customFormat="1" ht="12" customHeight="1">
      <c r="A82" s="49">
        <v>40723</v>
      </c>
      <c r="B82" s="50">
        <v>148</v>
      </c>
      <c r="C82" s="50" t="s">
        <v>65</v>
      </c>
      <c r="D82" s="40" t="s">
        <v>131</v>
      </c>
      <c r="E82" s="67">
        <v>67.62</v>
      </c>
      <c r="F82" s="67"/>
      <c r="G82" s="70">
        <f t="shared" si="5"/>
        <v>1355.2600000000011</v>
      </c>
    </row>
    <row r="83" spans="1:7" ht="15">
      <c r="A83" s="129" t="s">
        <v>183</v>
      </c>
      <c r="B83" s="130"/>
      <c r="C83" s="130"/>
      <c r="D83" s="130"/>
      <c r="E83" s="130"/>
      <c r="F83" s="130"/>
      <c r="G83" s="130"/>
    </row>
    <row r="84" spans="1:7" ht="12.75">
      <c r="A84" s="25" t="s">
        <v>38</v>
      </c>
      <c r="B84" s="25" t="s">
        <v>39</v>
      </c>
      <c r="C84" s="25" t="s">
        <v>40</v>
      </c>
      <c r="D84" s="26" t="s">
        <v>41</v>
      </c>
      <c r="E84" s="27" t="s">
        <v>42</v>
      </c>
      <c r="F84" s="27" t="s">
        <v>43</v>
      </c>
      <c r="G84" s="27" t="s">
        <v>44</v>
      </c>
    </row>
    <row r="85" spans="1:7" s="51" customFormat="1" ht="12.75">
      <c r="A85" s="49">
        <v>40726</v>
      </c>
      <c r="B85" s="50" t="s">
        <v>49</v>
      </c>
      <c r="C85" s="50" t="s">
        <v>65</v>
      </c>
      <c r="D85" s="40" t="s">
        <v>127</v>
      </c>
      <c r="E85" s="67"/>
      <c r="F85" s="67">
        <v>270</v>
      </c>
      <c r="G85" s="70">
        <f>G82-E85+F85</f>
        <v>1625.2600000000011</v>
      </c>
    </row>
    <row r="86" spans="1:7" s="51" customFormat="1" ht="12.75">
      <c r="A86" s="49">
        <v>40726</v>
      </c>
      <c r="B86" s="50" t="s">
        <v>49</v>
      </c>
      <c r="C86" s="50" t="s">
        <v>65</v>
      </c>
      <c r="D86" s="40" t="s">
        <v>116</v>
      </c>
      <c r="E86" s="67"/>
      <c r="F86" s="67">
        <v>565</v>
      </c>
      <c r="G86" s="70">
        <f>G85-E86+F86</f>
        <v>2190.260000000001</v>
      </c>
    </row>
    <row r="87" spans="1:7" s="51" customFormat="1" ht="12.75">
      <c r="A87" s="49">
        <v>40726</v>
      </c>
      <c r="B87" s="50" t="s">
        <v>55</v>
      </c>
      <c r="C87" s="50" t="s">
        <v>65</v>
      </c>
      <c r="D87" s="40" t="s">
        <v>132</v>
      </c>
      <c r="E87" s="67"/>
      <c r="F87" s="67">
        <v>689.54</v>
      </c>
      <c r="G87" s="70">
        <f t="shared" si="5"/>
        <v>2879.800000000001</v>
      </c>
    </row>
    <row r="88" spans="1:7" s="51" customFormat="1" ht="12.75">
      <c r="A88" s="49">
        <v>40726</v>
      </c>
      <c r="B88" s="50" t="s">
        <v>55</v>
      </c>
      <c r="C88" s="50" t="s">
        <v>65</v>
      </c>
      <c r="D88" s="40" t="s">
        <v>158</v>
      </c>
      <c r="E88" s="67"/>
      <c r="F88" s="67">
        <v>800</v>
      </c>
      <c r="G88" s="70">
        <f t="shared" si="5"/>
        <v>3679.800000000001</v>
      </c>
    </row>
    <row r="89" spans="1:7" s="51" customFormat="1" ht="12.75">
      <c r="A89" s="49">
        <v>40730</v>
      </c>
      <c r="B89" s="50">
        <v>149</v>
      </c>
      <c r="C89" s="50" t="s">
        <v>65</v>
      </c>
      <c r="D89" s="40" t="s">
        <v>136</v>
      </c>
      <c r="E89" s="67"/>
      <c r="F89" s="67"/>
      <c r="G89" s="70">
        <f t="shared" si="5"/>
        <v>3679.800000000001</v>
      </c>
    </row>
    <row r="90" spans="1:9" s="51" customFormat="1" ht="12.75">
      <c r="A90" s="49">
        <v>40730</v>
      </c>
      <c r="B90" s="50">
        <v>150</v>
      </c>
      <c r="C90" s="50" t="s">
        <v>65</v>
      </c>
      <c r="D90" s="40" t="s">
        <v>133</v>
      </c>
      <c r="E90" s="67">
        <v>218.82</v>
      </c>
      <c r="F90" s="67"/>
      <c r="G90" s="70">
        <f t="shared" si="5"/>
        <v>3460.980000000001</v>
      </c>
      <c r="I90" s="77"/>
    </row>
    <row r="91" spans="1:7" s="51" customFormat="1" ht="12.75">
      <c r="A91" s="49">
        <v>40754</v>
      </c>
      <c r="B91" s="50" t="s">
        <v>135</v>
      </c>
      <c r="C91" s="50" t="s">
        <v>65</v>
      </c>
      <c r="D91" s="40" t="s">
        <v>81</v>
      </c>
      <c r="E91" s="67">
        <v>62.84</v>
      </c>
      <c r="F91" s="67"/>
      <c r="G91" s="70">
        <f t="shared" si="5"/>
        <v>3398.140000000001</v>
      </c>
    </row>
    <row r="92" spans="1:7" s="51" customFormat="1" ht="12.75">
      <c r="A92" s="49"/>
      <c r="B92" s="50"/>
      <c r="C92" s="50" t="s">
        <v>65</v>
      </c>
      <c r="D92" s="40" t="s">
        <v>134</v>
      </c>
      <c r="E92" s="67"/>
      <c r="F92" s="67"/>
      <c r="G92" s="70">
        <f t="shared" si="5"/>
        <v>3398.140000000001</v>
      </c>
    </row>
    <row r="93" spans="1:7" s="51" customFormat="1" ht="12.75">
      <c r="A93" s="49">
        <v>40774</v>
      </c>
      <c r="B93" s="50">
        <v>251</v>
      </c>
      <c r="C93" s="50" t="s">
        <v>65</v>
      </c>
      <c r="D93" s="40" t="s">
        <v>83</v>
      </c>
      <c r="E93" s="67">
        <v>156.86</v>
      </c>
      <c r="F93" s="67"/>
      <c r="G93" s="70">
        <f t="shared" si="5"/>
        <v>3241.2800000000007</v>
      </c>
    </row>
    <row r="94" spans="1:7" s="51" customFormat="1" ht="12.75">
      <c r="A94" s="49">
        <v>40774</v>
      </c>
      <c r="B94" s="50">
        <v>252</v>
      </c>
      <c r="C94" s="50" t="s">
        <v>65</v>
      </c>
      <c r="D94" s="40" t="s">
        <v>137</v>
      </c>
      <c r="E94" s="67">
        <v>243.54</v>
      </c>
      <c r="F94" s="67"/>
      <c r="G94" s="70">
        <f t="shared" si="5"/>
        <v>2997.7400000000007</v>
      </c>
    </row>
    <row r="95" spans="1:7" s="51" customFormat="1" ht="12.75">
      <c r="A95" s="49">
        <v>41142</v>
      </c>
      <c r="B95" s="50">
        <v>253</v>
      </c>
      <c r="C95" s="50" t="s">
        <v>65</v>
      </c>
      <c r="D95" s="40" t="s">
        <v>63</v>
      </c>
      <c r="E95" s="67"/>
      <c r="F95" s="67"/>
      <c r="G95" s="70">
        <f t="shared" si="5"/>
        <v>2997.7400000000007</v>
      </c>
    </row>
    <row r="96" spans="1:7" s="51" customFormat="1" ht="12.75">
      <c r="A96" s="49">
        <v>40810</v>
      </c>
      <c r="B96" s="50" t="s">
        <v>49</v>
      </c>
      <c r="C96" s="50" t="s">
        <v>65</v>
      </c>
      <c r="D96" s="40" t="s">
        <v>139</v>
      </c>
      <c r="E96" s="67"/>
      <c r="F96" s="67">
        <v>490</v>
      </c>
      <c r="G96" s="70">
        <f t="shared" si="5"/>
        <v>3487.7400000000007</v>
      </c>
    </row>
    <row r="97" spans="1:7" ht="12.75">
      <c r="A97" s="79">
        <v>40810</v>
      </c>
      <c r="B97" s="75" t="s">
        <v>135</v>
      </c>
      <c r="C97" s="75" t="s">
        <v>65</v>
      </c>
      <c r="D97" s="76" t="s">
        <v>87</v>
      </c>
      <c r="E97" s="84">
        <v>94.74</v>
      </c>
      <c r="F97" s="85"/>
      <c r="G97" s="70">
        <f t="shared" si="5"/>
        <v>3393.000000000001</v>
      </c>
    </row>
    <row r="98" spans="1:7" ht="12.75">
      <c r="A98" s="79">
        <v>40810</v>
      </c>
      <c r="B98" s="75" t="s">
        <v>135</v>
      </c>
      <c r="C98" s="75" t="s">
        <v>65</v>
      </c>
      <c r="D98" s="76" t="s">
        <v>140</v>
      </c>
      <c r="E98" s="84">
        <v>105.29</v>
      </c>
      <c r="F98" s="85"/>
      <c r="G98" s="70">
        <f t="shared" si="5"/>
        <v>3287.710000000001</v>
      </c>
    </row>
    <row r="99" spans="1:7" ht="12.75">
      <c r="A99" s="79">
        <v>40824</v>
      </c>
      <c r="B99" s="75" t="s">
        <v>55</v>
      </c>
      <c r="C99" s="75" t="s">
        <v>65</v>
      </c>
      <c r="D99" s="40" t="s">
        <v>141</v>
      </c>
      <c r="E99" s="86"/>
      <c r="F99" s="85">
        <v>663.27</v>
      </c>
      <c r="G99" s="70">
        <f t="shared" si="5"/>
        <v>3950.980000000001</v>
      </c>
    </row>
    <row r="100" spans="1:7" ht="12.75">
      <c r="A100" s="79">
        <v>40824</v>
      </c>
      <c r="B100" s="75" t="s">
        <v>135</v>
      </c>
      <c r="C100" s="75" t="s">
        <v>65</v>
      </c>
      <c r="D100" s="76" t="s">
        <v>142</v>
      </c>
      <c r="E100" s="84">
        <v>550</v>
      </c>
      <c r="F100" s="75"/>
      <c r="G100" s="70">
        <f t="shared" si="5"/>
        <v>3400.980000000001</v>
      </c>
    </row>
    <row r="101" spans="1:7" ht="12.75">
      <c r="A101" s="79">
        <v>40824</v>
      </c>
      <c r="B101" s="75" t="s">
        <v>153</v>
      </c>
      <c r="C101" s="75" t="s">
        <v>65</v>
      </c>
      <c r="D101" s="76" t="s">
        <v>144</v>
      </c>
      <c r="E101" s="84">
        <v>38.25</v>
      </c>
      <c r="F101" s="85"/>
      <c r="G101" s="70">
        <f t="shared" si="5"/>
        <v>3362.730000000001</v>
      </c>
    </row>
    <row r="102" spans="1:7" ht="12.75">
      <c r="A102" s="80"/>
      <c r="B102" s="89"/>
      <c r="C102" s="78"/>
      <c r="D102" s="76"/>
      <c r="E102" s="84"/>
      <c r="F102" s="85"/>
      <c r="G102" s="70"/>
    </row>
    <row r="103" spans="1:7" ht="12.75">
      <c r="A103" s="80"/>
      <c r="B103" s="89"/>
      <c r="C103" s="78"/>
      <c r="D103" s="76"/>
      <c r="E103" s="84"/>
      <c r="F103" s="85"/>
      <c r="G103" s="70"/>
    </row>
    <row r="104" spans="1:7" ht="12.75">
      <c r="A104" s="135" t="s">
        <v>148</v>
      </c>
      <c r="B104" s="136"/>
      <c r="C104" s="137"/>
      <c r="D104" s="90" t="s">
        <v>149</v>
      </c>
      <c r="E104" s="88"/>
      <c r="F104" s="91"/>
      <c r="G104" s="92">
        <v>4911.24</v>
      </c>
    </row>
    <row r="105" spans="1:7" s="82" customFormat="1" ht="12.75">
      <c r="A105" s="81">
        <v>40838</v>
      </c>
      <c r="B105" s="83" t="s">
        <v>49</v>
      </c>
      <c r="C105" s="83" t="s">
        <v>65</v>
      </c>
      <c r="D105" s="40" t="s">
        <v>145</v>
      </c>
      <c r="E105" s="84"/>
      <c r="F105" s="87">
        <v>5010</v>
      </c>
      <c r="G105" s="70">
        <f aca="true" t="shared" si="6" ref="G105:G116">G104-E105+F105</f>
        <v>9921.24</v>
      </c>
    </row>
    <row r="106" spans="1:7" ht="12.75">
      <c r="A106" s="79">
        <v>40838</v>
      </c>
      <c r="B106" s="75">
        <v>999993</v>
      </c>
      <c r="C106" s="75" t="s">
        <v>65</v>
      </c>
      <c r="D106" s="40" t="s">
        <v>94</v>
      </c>
      <c r="E106" s="84">
        <v>81.18</v>
      </c>
      <c r="F106" s="85"/>
      <c r="G106" s="70">
        <f t="shared" si="6"/>
        <v>9840.06</v>
      </c>
    </row>
    <row r="107" spans="1:7" s="82" customFormat="1" ht="12.75">
      <c r="A107" s="81">
        <v>40855</v>
      </c>
      <c r="B107" s="83" t="s">
        <v>49</v>
      </c>
      <c r="C107" s="83" t="s">
        <v>65</v>
      </c>
      <c r="D107" s="40" t="s">
        <v>159</v>
      </c>
      <c r="E107" s="84"/>
      <c r="F107" s="87">
        <v>147</v>
      </c>
      <c r="G107" s="70">
        <f t="shared" si="6"/>
        <v>9987.06</v>
      </c>
    </row>
    <row r="108" spans="1:7" s="82" customFormat="1" ht="12.75">
      <c r="A108" s="81">
        <v>40855</v>
      </c>
      <c r="B108" s="83" t="s">
        <v>49</v>
      </c>
      <c r="C108" s="83" t="s">
        <v>65</v>
      </c>
      <c r="D108" s="40" t="s">
        <v>151</v>
      </c>
      <c r="E108" s="84"/>
      <c r="F108" s="87">
        <v>72.98</v>
      </c>
      <c r="G108" s="70">
        <f t="shared" si="6"/>
        <v>10060.039999999999</v>
      </c>
    </row>
    <row r="109" spans="1:7" s="82" customFormat="1" ht="12.75">
      <c r="A109" s="81">
        <v>40855</v>
      </c>
      <c r="B109" s="83" t="s">
        <v>135</v>
      </c>
      <c r="C109" s="83" t="s">
        <v>65</v>
      </c>
      <c r="D109" s="40" t="s">
        <v>150</v>
      </c>
      <c r="E109" s="84">
        <v>147.85</v>
      </c>
      <c r="F109" s="87"/>
      <c r="G109" s="70">
        <f t="shared" si="6"/>
        <v>9912.189999999999</v>
      </c>
    </row>
    <row r="110" spans="1:7" s="82" customFormat="1" ht="12.75">
      <c r="A110" s="81">
        <v>40855</v>
      </c>
      <c r="B110" s="83" t="s">
        <v>135</v>
      </c>
      <c r="C110" s="83" t="s">
        <v>65</v>
      </c>
      <c r="D110" s="40" t="s">
        <v>154</v>
      </c>
      <c r="E110" s="84">
        <v>849.75</v>
      </c>
      <c r="F110" s="87"/>
      <c r="G110" s="70">
        <f t="shared" si="6"/>
        <v>9062.439999999999</v>
      </c>
    </row>
    <row r="111" spans="1:7" ht="12.75">
      <c r="A111" s="79">
        <v>40864</v>
      </c>
      <c r="B111" s="75">
        <v>999992</v>
      </c>
      <c r="C111" s="75" t="s">
        <v>65</v>
      </c>
      <c r="D111" s="40" t="s">
        <v>147</v>
      </c>
      <c r="E111" s="86">
        <v>170</v>
      </c>
      <c r="F111" s="85"/>
      <c r="G111" s="70">
        <f t="shared" si="6"/>
        <v>8892.439999999999</v>
      </c>
    </row>
    <row r="112" spans="1:7" s="82" customFormat="1" ht="12.75">
      <c r="A112" s="81">
        <v>40897</v>
      </c>
      <c r="B112" s="83">
        <v>7452390004</v>
      </c>
      <c r="C112" s="83" t="s">
        <v>65</v>
      </c>
      <c r="D112" s="40" t="s">
        <v>101</v>
      </c>
      <c r="E112" s="84">
        <v>76.26</v>
      </c>
      <c r="F112" s="87"/>
      <c r="G112" s="70">
        <f t="shared" si="6"/>
        <v>8816.179999999998</v>
      </c>
    </row>
    <row r="113" spans="1:7" ht="12.75">
      <c r="A113" s="79">
        <v>40899</v>
      </c>
      <c r="B113" s="75">
        <v>7452390001</v>
      </c>
      <c r="C113" s="75" t="s">
        <v>65</v>
      </c>
      <c r="D113" s="40" t="s">
        <v>104</v>
      </c>
      <c r="E113" s="86">
        <v>81.18</v>
      </c>
      <c r="F113" s="85"/>
      <c r="G113" s="70">
        <f t="shared" si="6"/>
        <v>8734.999999999998</v>
      </c>
    </row>
    <row r="114" spans="1:7" ht="12.75">
      <c r="A114" s="79">
        <v>40904</v>
      </c>
      <c r="B114" s="75">
        <v>7452390002</v>
      </c>
      <c r="C114" s="75" t="s">
        <v>65</v>
      </c>
      <c r="D114" s="76" t="s">
        <v>109</v>
      </c>
      <c r="E114" s="84">
        <v>62.02</v>
      </c>
      <c r="F114" s="85"/>
      <c r="G114" s="70">
        <f t="shared" si="6"/>
        <v>8672.979999999998</v>
      </c>
    </row>
    <row r="115" spans="1:7" ht="12.75">
      <c r="A115" s="79">
        <v>40917</v>
      </c>
      <c r="B115" s="75" t="s">
        <v>49</v>
      </c>
      <c r="C115" s="75" t="s">
        <v>65</v>
      </c>
      <c r="D115" s="40" t="s">
        <v>116</v>
      </c>
      <c r="E115" s="86"/>
      <c r="F115" s="85">
        <v>715</v>
      </c>
      <c r="G115" s="70">
        <f t="shared" si="6"/>
        <v>9387.979999999998</v>
      </c>
    </row>
    <row r="116" spans="1:7" ht="12.75">
      <c r="A116" s="79">
        <v>40917</v>
      </c>
      <c r="B116" s="75" t="s">
        <v>49</v>
      </c>
      <c r="C116" s="75" t="s">
        <v>65</v>
      </c>
      <c r="D116" s="76" t="s">
        <v>152</v>
      </c>
      <c r="E116" s="84"/>
      <c r="F116" s="85">
        <v>109.73</v>
      </c>
      <c r="G116" s="70">
        <f t="shared" si="6"/>
        <v>9497.709999999997</v>
      </c>
    </row>
    <row r="117" spans="1:7" ht="15">
      <c r="A117" s="129" t="s">
        <v>182</v>
      </c>
      <c r="B117" s="130"/>
      <c r="C117" s="130"/>
      <c r="D117" s="130"/>
      <c r="E117" s="130"/>
      <c r="F117" s="130"/>
      <c r="G117" s="130"/>
    </row>
    <row r="118" spans="1:7" ht="12.75">
      <c r="A118" s="79">
        <v>40920</v>
      </c>
      <c r="B118" s="75">
        <v>1001</v>
      </c>
      <c r="C118" s="75" t="s">
        <v>65</v>
      </c>
      <c r="D118" s="76" t="s">
        <v>155</v>
      </c>
      <c r="E118" s="84">
        <v>81.18</v>
      </c>
      <c r="F118" s="85"/>
      <c r="G118" s="70">
        <f>G116-E118+F118</f>
        <v>9416.529999999997</v>
      </c>
    </row>
    <row r="119" spans="1:7" ht="12.75">
      <c r="A119" s="79">
        <v>40926</v>
      </c>
      <c r="B119" s="75">
        <v>1002</v>
      </c>
      <c r="C119" s="75" t="s">
        <v>65</v>
      </c>
      <c r="D119" s="76" t="s">
        <v>108</v>
      </c>
      <c r="E119" s="84">
        <v>73.91</v>
      </c>
      <c r="F119" s="85"/>
      <c r="G119" s="70">
        <f>G118-E119+F119</f>
        <v>9342.619999999997</v>
      </c>
    </row>
    <row r="120" spans="1:7" ht="12.75">
      <c r="A120" s="79">
        <v>40945</v>
      </c>
      <c r="B120" s="75">
        <v>1003</v>
      </c>
      <c r="C120" s="75" t="s">
        <v>65</v>
      </c>
      <c r="D120" s="76" t="s">
        <v>156</v>
      </c>
      <c r="E120" s="84">
        <v>81.18</v>
      </c>
      <c r="F120" s="85"/>
      <c r="G120" s="70">
        <f>G119-E120+F120</f>
        <v>9261.439999999997</v>
      </c>
    </row>
    <row r="121" spans="1:7" ht="12.75">
      <c r="A121" s="79">
        <v>40954</v>
      </c>
      <c r="B121" s="75">
        <v>1004</v>
      </c>
      <c r="C121" s="75" t="s">
        <v>65</v>
      </c>
      <c r="D121" s="76" t="s">
        <v>111</v>
      </c>
      <c r="E121" s="84">
        <v>62.47</v>
      </c>
      <c r="F121" s="85"/>
      <c r="G121" s="70">
        <f>G120-E121+F121</f>
        <v>9198.969999999998</v>
      </c>
    </row>
    <row r="122" spans="1:7" ht="12.75">
      <c r="A122" s="79">
        <v>40980</v>
      </c>
      <c r="B122" s="75">
        <v>1005</v>
      </c>
      <c r="C122" s="75" t="s">
        <v>65</v>
      </c>
      <c r="D122" s="76" t="s">
        <v>157</v>
      </c>
      <c r="E122" s="84">
        <v>81.18</v>
      </c>
      <c r="F122" s="85"/>
      <c r="G122" s="70">
        <f>G121-E122+F122</f>
        <v>9117.789999999997</v>
      </c>
    </row>
    <row r="123" spans="1:7" ht="15">
      <c r="A123" s="129" t="s">
        <v>181</v>
      </c>
      <c r="B123" s="130"/>
      <c r="C123" s="130"/>
      <c r="D123" s="130"/>
      <c r="E123" s="130"/>
      <c r="F123" s="130"/>
      <c r="G123" s="130"/>
    </row>
    <row r="124" spans="1:7" ht="12.75">
      <c r="A124" s="25" t="s">
        <v>38</v>
      </c>
      <c r="B124" s="25" t="s">
        <v>39</v>
      </c>
      <c r="C124" s="25" t="s">
        <v>40</v>
      </c>
      <c r="D124" s="26" t="s">
        <v>41</v>
      </c>
      <c r="E124" s="27" t="s">
        <v>42</v>
      </c>
      <c r="F124" s="27" t="s">
        <v>43</v>
      </c>
      <c r="G124" s="27" t="s">
        <v>44</v>
      </c>
    </row>
    <row r="125" spans="1:7" ht="12.75">
      <c r="A125" s="79">
        <v>40985</v>
      </c>
      <c r="B125" s="75" t="s">
        <v>49</v>
      </c>
      <c r="C125" s="75" t="s">
        <v>160</v>
      </c>
      <c r="D125" s="76" t="s">
        <v>162</v>
      </c>
      <c r="E125" s="84"/>
      <c r="F125" s="85">
        <v>1170</v>
      </c>
      <c r="G125" s="70">
        <f>G122-E125+F125</f>
        <v>10287.789999999997</v>
      </c>
    </row>
    <row r="126" spans="1:7" ht="12.75">
      <c r="A126" s="79">
        <v>40985</v>
      </c>
      <c r="B126" s="75" t="s">
        <v>49</v>
      </c>
      <c r="C126" s="75" t="s">
        <v>160</v>
      </c>
      <c r="D126" s="76" t="s">
        <v>163</v>
      </c>
      <c r="E126" s="84"/>
      <c r="F126" s="85">
        <v>12</v>
      </c>
      <c r="G126" s="70">
        <f>G125-E126+F126</f>
        <v>10299.789999999997</v>
      </c>
    </row>
    <row r="127" spans="1:7" ht="12.75">
      <c r="A127" s="79">
        <v>40985</v>
      </c>
      <c r="B127" s="75" t="s">
        <v>49</v>
      </c>
      <c r="C127" s="75" t="s">
        <v>160</v>
      </c>
      <c r="D127" s="76" t="s">
        <v>152</v>
      </c>
      <c r="E127" s="84"/>
      <c r="F127" s="85">
        <v>306.57</v>
      </c>
      <c r="G127" s="70">
        <f>G126-E127+F127</f>
        <v>10606.359999999997</v>
      </c>
    </row>
    <row r="128" spans="1:7" ht="12.75">
      <c r="A128" s="79">
        <v>40985</v>
      </c>
      <c r="B128" s="75">
        <v>1006</v>
      </c>
      <c r="C128" s="75" t="s">
        <v>160</v>
      </c>
      <c r="D128" s="76" t="s">
        <v>119</v>
      </c>
      <c r="E128" s="84">
        <v>178.49</v>
      </c>
      <c r="F128" s="85"/>
      <c r="G128" s="70">
        <f>G127-E128+F128</f>
        <v>10427.869999999997</v>
      </c>
    </row>
    <row r="129" spans="1:7" ht="12.75">
      <c r="A129" s="79">
        <v>40985</v>
      </c>
      <c r="B129" s="75">
        <v>1007</v>
      </c>
      <c r="C129" s="75" t="s">
        <v>160</v>
      </c>
      <c r="D129" s="76" t="s">
        <v>161</v>
      </c>
      <c r="E129" s="84">
        <v>537.4</v>
      </c>
      <c r="F129" s="85"/>
      <c r="G129" s="70">
        <f>G128-E129+F129</f>
        <v>9890.469999999998</v>
      </c>
    </row>
    <row r="130" spans="1:7" ht="12.75">
      <c r="A130" s="104">
        <v>40991</v>
      </c>
      <c r="B130" s="105">
        <v>1008</v>
      </c>
      <c r="C130" s="105" t="s">
        <v>160</v>
      </c>
      <c r="D130" s="106" t="s">
        <v>164</v>
      </c>
      <c r="E130" s="107">
        <v>105.39</v>
      </c>
      <c r="F130" s="108"/>
      <c r="G130" s="107">
        <f aca="true" t="shared" si="7" ref="G130:G187">(G129-E130)+F130</f>
        <v>9785.079999999998</v>
      </c>
    </row>
    <row r="131" spans="1:7" ht="12.75">
      <c r="A131" s="104">
        <v>41008</v>
      </c>
      <c r="B131" s="105">
        <v>1009</v>
      </c>
      <c r="C131" s="105" t="s">
        <v>160</v>
      </c>
      <c r="D131" s="106" t="s">
        <v>165</v>
      </c>
      <c r="E131" s="107">
        <v>81.18</v>
      </c>
      <c r="F131" s="108"/>
      <c r="G131" s="107">
        <f t="shared" si="7"/>
        <v>9703.899999999998</v>
      </c>
    </row>
    <row r="132" spans="1:7" ht="12.75">
      <c r="A132" s="104">
        <v>41019</v>
      </c>
      <c r="B132" s="105">
        <v>1010</v>
      </c>
      <c r="C132" s="105" t="s">
        <v>160</v>
      </c>
      <c r="D132" s="106" t="s">
        <v>170</v>
      </c>
      <c r="E132" s="107">
        <v>68.51</v>
      </c>
      <c r="F132" s="108"/>
      <c r="G132" s="107">
        <f t="shared" si="7"/>
        <v>9635.389999999998</v>
      </c>
    </row>
    <row r="133" spans="1:7" ht="12.75">
      <c r="A133" s="104">
        <v>41019</v>
      </c>
      <c r="B133" s="105">
        <v>1011</v>
      </c>
      <c r="C133" s="105" t="s">
        <v>168</v>
      </c>
      <c r="D133" s="106" t="s">
        <v>169</v>
      </c>
      <c r="E133" s="107">
        <v>29.96</v>
      </c>
      <c r="F133" s="108"/>
      <c r="G133" s="107">
        <f t="shared" si="7"/>
        <v>9605.429999999998</v>
      </c>
    </row>
    <row r="134" spans="1:7" ht="12.75">
      <c r="A134" s="104">
        <v>41019</v>
      </c>
      <c r="B134" s="105">
        <v>1011</v>
      </c>
      <c r="C134" s="105" t="s">
        <v>168</v>
      </c>
      <c r="D134" s="106" t="s">
        <v>171</v>
      </c>
      <c r="E134" s="107">
        <v>2546.8</v>
      </c>
      <c r="F134" s="108"/>
      <c r="G134" s="107">
        <f t="shared" si="7"/>
        <v>7058.629999999998</v>
      </c>
    </row>
    <row r="135" spans="1:7" ht="12.75">
      <c r="A135" s="104">
        <v>41051</v>
      </c>
      <c r="B135" s="105">
        <v>1012</v>
      </c>
      <c r="C135" s="105" t="s">
        <v>160</v>
      </c>
      <c r="D135" s="106" t="s">
        <v>172</v>
      </c>
      <c r="E135" s="107">
        <v>81.18</v>
      </c>
      <c r="F135" s="108"/>
      <c r="G135" s="107">
        <f t="shared" si="7"/>
        <v>6977.449999999998</v>
      </c>
    </row>
    <row r="136" spans="1:7" ht="12.75">
      <c r="A136" s="104">
        <v>41069</v>
      </c>
      <c r="B136" s="105">
        <v>1013</v>
      </c>
      <c r="C136" s="105" t="s">
        <v>160</v>
      </c>
      <c r="D136" s="106" t="s">
        <v>186</v>
      </c>
      <c r="E136" s="107">
        <v>67.07</v>
      </c>
      <c r="F136" s="108"/>
      <c r="G136" s="107">
        <f t="shared" si="7"/>
        <v>6910.379999999998</v>
      </c>
    </row>
    <row r="137" spans="1:7" ht="12.75">
      <c r="A137" s="79">
        <v>41069</v>
      </c>
      <c r="B137" s="75">
        <v>1014</v>
      </c>
      <c r="C137" s="105" t="s">
        <v>160</v>
      </c>
      <c r="D137" s="106" t="s">
        <v>173</v>
      </c>
      <c r="E137" s="84">
        <v>81.18</v>
      </c>
      <c r="F137" s="85"/>
      <c r="G137" s="107">
        <f t="shared" si="7"/>
        <v>6829.199999999998</v>
      </c>
    </row>
    <row r="138" spans="1:7" ht="15">
      <c r="A138" s="129" t="s">
        <v>180</v>
      </c>
      <c r="B138" s="130"/>
      <c r="C138" s="130"/>
      <c r="D138" s="130"/>
      <c r="E138" s="130"/>
      <c r="F138" s="130"/>
      <c r="G138" s="130"/>
    </row>
    <row r="139" spans="1:7" ht="12.75">
      <c r="A139" s="25" t="s">
        <v>38</v>
      </c>
      <c r="B139" s="25" t="s">
        <v>39</v>
      </c>
      <c r="C139" s="25" t="s">
        <v>40</v>
      </c>
      <c r="D139" s="26" t="s">
        <v>41</v>
      </c>
      <c r="E139" s="27" t="s">
        <v>42</v>
      </c>
      <c r="F139" s="27" t="s">
        <v>43</v>
      </c>
      <c r="G139" s="27" t="s">
        <v>44</v>
      </c>
    </row>
    <row r="140" spans="1:7" ht="12.75">
      <c r="A140" s="79">
        <v>41070</v>
      </c>
      <c r="B140" s="75" t="s">
        <v>49</v>
      </c>
      <c r="C140" s="105" t="s">
        <v>160</v>
      </c>
      <c r="D140" s="106" t="s">
        <v>174</v>
      </c>
      <c r="E140" s="84"/>
      <c r="F140" s="85">
        <v>1360</v>
      </c>
      <c r="G140" s="107">
        <f>(G137-E140)+F140</f>
        <v>8189.199999999998</v>
      </c>
    </row>
    <row r="141" spans="1:7" ht="12.75">
      <c r="A141" s="79">
        <v>41070</v>
      </c>
      <c r="B141" s="75" t="s">
        <v>49</v>
      </c>
      <c r="C141" s="105" t="s">
        <v>160</v>
      </c>
      <c r="D141" s="106" t="s">
        <v>175</v>
      </c>
      <c r="E141" s="84"/>
      <c r="F141" s="85">
        <v>26</v>
      </c>
      <c r="G141" s="107">
        <f t="shared" si="7"/>
        <v>8215.199999999997</v>
      </c>
    </row>
    <row r="142" spans="1:7" ht="12.75">
      <c r="A142" s="79">
        <v>41070</v>
      </c>
      <c r="B142" s="75">
        <v>1015</v>
      </c>
      <c r="C142" s="105" t="s">
        <v>160</v>
      </c>
      <c r="D142" s="106" t="s">
        <v>176</v>
      </c>
      <c r="E142" s="84">
        <v>339</v>
      </c>
      <c r="F142" s="85"/>
      <c r="G142" s="107">
        <f t="shared" si="7"/>
        <v>7876.199999999997</v>
      </c>
    </row>
    <row r="143" spans="1:7" ht="12.75">
      <c r="A143" s="79">
        <v>41071</v>
      </c>
      <c r="B143" s="75">
        <v>1016</v>
      </c>
      <c r="C143" s="105" t="s">
        <v>160</v>
      </c>
      <c r="D143" s="106" t="s">
        <v>177</v>
      </c>
      <c r="E143" s="84">
        <v>8.1</v>
      </c>
      <c r="F143" s="85"/>
      <c r="G143" s="107">
        <f t="shared" si="7"/>
        <v>7868.099999999997</v>
      </c>
    </row>
    <row r="144" spans="1:7" ht="12.75">
      <c r="A144" s="79">
        <v>41099</v>
      </c>
      <c r="B144" s="75">
        <v>1017</v>
      </c>
      <c r="C144" s="105" t="s">
        <v>160</v>
      </c>
      <c r="D144" s="76" t="s">
        <v>131</v>
      </c>
      <c r="E144" s="84">
        <v>169.1</v>
      </c>
      <c r="F144" s="85"/>
      <c r="G144" s="107">
        <f t="shared" si="7"/>
        <v>7698.999999999996</v>
      </c>
    </row>
    <row r="145" spans="1:7" ht="12.75">
      <c r="A145" s="79">
        <v>41099</v>
      </c>
      <c r="B145" s="75">
        <v>1018</v>
      </c>
      <c r="C145" s="105" t="s">
        <v>178</v>
      </c>
      <c r="D145" s="76" t="s">
        <v>179</v>
      </c>
      <c r="E145" s="84">
        <v>440.65</v>
      </c>
      <c r="F145" s="85"/>
      <c r="G145" s="107">
        <f t="shared" si="7"/>
        <v>7258.349999999997</v>
      </c>
    </row>
    <row r="146" spans="1:7" ht="12.75">
      <c r="A146" s="79">
        <v>41099</v>
      </c>
      <c r="B146" s="75">
        <v>1019</v>
      </c>
      <c r="C146" s="105" t="s">
        <v>160</v>
      </c>
      <c r="D146" s="106" t="s">
        <v>185</v>
      </c>
      <c r="E146" s="84">
        <v>81.18</v>
      </c>
      <c r="F146" s="85"/>
      <c r="G146" s="107">
        <f t="shared" si="7"/>
        <v>7177.169999999996</v>
      </c>
    </row>
    <row r="147" spans="1:7" ht="12.75">
      <c r="A147" s="79">
        <v>41111</v>
      </c>
      <c r="B147" s="75">
        <v>1020</v>
      </c>
      <c r="C147" s="105" t="s">
        <v>160</v>
      </c>
      <c r="D147" s="76" t="s">
        <v>81</v>
      </c>
      <c r="E147" s="84">
        <v>118.52</v>
      </c>
      <c r="F147" s="85"/>
      <c r="G147" s="107">
        <f t="shared" si="7"/>
        <v>7058.649999999996</v>
      </c>
    </row>
    <row r="148" spans="1:7" ht="12.75">
      <c r="A148" s="79">
        <v>41123</v>
      </c>
      <c r="B148" s="75">
        <v>1021</v>
      </c>
      <c r="C148" s="105" t="s">
        <v>178</v>
      </c>
      <c r="D148" s="76" t="s">
        <v>187</v>
      </c>
      <c r="E148" s="84">
        <v>50</v>
      </c>
      <c r="F148" s="85"/>
      <c r="G148" s="107">
        <f t="shared" si="7"/>
        <v>7008.649999999996</v>
      </c>
    </row>
    <row r="149" spans="1:7" ht="12.75">
      <c r="A149" s="79">
        <v>41124</v>
      </c>
      <c r="B149" s="75">
        <v>1022</v>
      </c>
      <c r="C149" s="105" t="s">
        <v>160</v>
      </c>
      <c r="D149" s="106" t="s">
        <v>188</v>
      </c>
      <c r="E149" s="84">
        <v>81.18</v>
      </c>
      <c r="F149" s="85"/>
      <c r="G149" s="107">
        <f t="shared" si="7"/>
        <v>6927.469999999996</v>
      </c>
    </row>
    <row r="150" spans="1:7" ht="12.75">
      <c r="A150" s="79">
        <v>41145</v>
      </c>
      <c r="B150" s="75">
        <v>1023</v>
      </c>
      <c r="C150" s="105" t="s">
        <v>160</v>
      </c>
      <c r="D150" s="76" t="s">
        <v>189</v>
      </c>
      <c r="E150" s="86">
        <v>72.61</v>
      </c>
      <c r="F150" s="85"/>
      <c r="G150" s="107">
        <f t="shared" si="7"/>
        <v>6854.859999999996</v>
      </c>
    </row>
    <row r="151" spans="1:7" ht="12.75">
      <c r="A151" s="79">
        <v>41147</v>
      </c>
      <c r="B151" s="75" t="s">
        <v>49</v>
      </c>
      <c r="C151" s="105" t="s">
        <v>160</v>
      </c>
      <c r="D151" s="76" t="s">
        <v>152</v>
      </c>
      <c r="E151" s="84"/>
      <c r="F151" s="85">
        <v>25</v>
      </c>
      <c r="G151" s="107">
        <f t="shared" si="7"/>
        <v>6879.859999999996</v>
      </c>
    </row>
    <row r="152" spans="1:7" ht="12.75">
      <c r="A152" s="79">
        <v>41162</v>
      </c>
      <c r="B152" s="75">
        <v>1024</v>
      </c>
      <c r="C152" s="105" t="s">
        <v>160</v>
      </c>
      <c r="D152" s="106" t="s">
        <v>190</v>
      </c>
      <c r="E152" s="84">
        <v>81.18</v>
      </c>
      <c r="F152" s="85"/>
      <c r="G152" s="107">
        <f t="shared" si="7"/>
        <v>6798.679999999996</v>
      </c>
    </row>
    <row r="153" spans="1:7" ht="12.75">
      <c r="A153" s="79">
        <v>41162</v>
      </c>
      <c r="B153" s="50" t="s">
        <v>55</v>
      </c>
      <c r="C153" s="105" t="s">
        <v>160</v>
      </c>
      <c r="D153" s="76" t="s">
        <v>191</v>
      </c>
      <c r="E153" s="84">
        <v>63.13</v>
      </c>
      <c r="F153" s="85"/>
      <c r="G153" s="107">
        <f t="shared" si="7"/>
        <v>6735.549999999996</v>
      </c>
    </row>
    <row r="154" spans="1:7" ht="12.75">
      <c r="A154" s="79">
        <v>41166</v>
      </c>
      <c r="B154" s="50" t="s">
        <v>55</v>
      </c>
      <c r="C154" s="105" t="s">
        <v>160</v>
      </c>
      <c r="D154" s="76" t="s">
        <v>192</v>
      </c>
      <c r="E154" s="84">
        <v>226</v>
      </c>
      <c r="F154" s="85"/>
      <c r="G154" s="107">
        <f t="shared" si="7"/>
        <v>6509.549999999996</v>
      </c>
    </row>
    <row r="155" spans="1:7" ht="12.75">
      <c r="A155" s="79">
        <v>41169</v>
      </c>
      <c r="B155" s="50" t="s">
        <v>55</v>
      </c>
      <c r="C155" s="105" t="s">
        <v>160</v>
      </c>
      <c r="D155" s="40" t="s">
        <v>198</v>
      </c>
      <c r="E155" s="86">
        <v>95</v>
      </c>
      <c r="F155" s="85"/>
      <c r="G155" s="107">
        <f t="shared" si="7"/>
        <v>6414.549999999996</v>
      </c>
    </row>
    <row r="156" spans="1:7" ht="12.75">
      <c r="A156" s="79">
        <v>41169</v>
      </c>
      <c r="B156" s="75" t="s">
        <v>49</v>
      </c>
      <c r="C156" s="105" t="s">
        <v>160</v>
      </c>
      <c r="D156" s="106" t="s">
        <v>203</v>
      </c>
      <c r="E156" s="86"/>
      <c r="F156" s="85">
        <v>955.26</v>
      </c>
      <c r="G156" s="107">
        <f t="shared" si="7"/>
        <v>7369.809999999996</v>
      </c>
    </row>
    <row r="157" spans="1:7" ht="12.75">
      <c r="A157" s="79">
        <v>41169</v>
      </c>
      <c r="B157" s="50" t="s">
        <v>55</v>
      </c>
      <c r="C157" s="105" t="s">
        <v>178</v>
      </c>
      <c r="D157" s="76" t="s">
        <v>199</v>
      </c>
      <c r="E157" s="86">
        <v>114</v>
      </c>
      <c r="F157" s="85"/>
      <c r="G157" s="107">
        <f t="shared" si="7"/>
        <v>7255.809999999996</v>
      </c>
    </row>
    <row r="158" spans="1:7" ht="12.75">
      <c r="A158" s="79">
        <v>41192</v>
      </c>
      <c r="B158" s="50" t="s">
        <v>55</v>
      </c>
      <c r="C158" s="105" t="s">
        <v>160</v>
      </c>
      <c r="D158" s="40" t="s">
        <v>200</v>
      </c>
      <c r="E158" s="86">
        <v>83.13</v>
      </c>
      <c r="F158" s="85"/>
      <c r="G158" s="107">
        <f t="shared" si="7"/>
        <v>7172.679999999996</v>
      </c>
    </row>
    <row r="159" spans="1:7" ht="12.75">
      <c r="A159" s="79">
        <v>41197</v>
      </c>
      <c r="B159" s="75" t="s">
        <v>49</v>
      </c>
      <c r="C159" s="105" t="s">
        <v>160</v>
      </c>
      <c r="D159" s="106" t="s">
        <v>201</v>
      </c>
      <c r="E159" s="86"/>
      <c r="F159" s="85">
        <v>4525</v>
      </c>
      <c r="G159" s="107">
        <f t="shared" si="7"/>
        <v>11697.679999999997</v>
      </c>
    </row>
    <row r="160" spans="1:7" ht="12.75">
      <c r="A160" s="79">
        <v>41197</v>
      </c>
      <c r="B160" s="50" t="s">
        <v>55</v>
      </c>
      <c r="C160" s="105" t="s">
        <v>160</v>
      </c>
      <c r="D160" s="40" t="s">
        <v>202</v>
      </c>
      <c r="E160" s="86">
        <v>320</v>
      </c>
      <c r="F160" s="85"/>
      <c r="G160" s="107">
        <f t="shared" si="7"/>
        <v>11377.679999999997</v>
      </c>
    </row>
    <row r="161" spans="1:7" ht="12.75">
      <c r="A161" s="79">
        <v>41207</v>
      </c>
      <c r="B161" s="50" t="s">
        <v>55</v>
      </c>
      <c r="C161" s="105" t="s">
        <v>178</v>
      </c>
      <c r="D161" s="76" t="s">
        <v>205</v>
      </c>
      <c r="E161" s="86">
        <v>1000</v>
      </c>
      <c r="F161" s="85"/>
      <c r="G161" s="107">
        <f t="shared" si="7"/>
        <v>10377.679999999997</v>
      </c>
    </row>
    <row r="162" spans="1:7" ht="12.75">
      <c r="A162" s="79">
        <v>41219</v>
      </c>
      <c r="B162" s="75" t="s">
        <v>55</v>
      </c>
      <c r="C162" s="75" t="s">
        <v>160</v>
      </c>
      <c r="D162" s="40" t="s">
        <v>207</v>
      </c>
      <c r="E162" s="86">
        <v>188.45</v>
      </c>
      <c r="F162" s="85"/>
      <c r="G162" s="107">
        <f t="shared" si="7"/>
        <v>10189.229999999996</v>
      </c>
    </row>
    <row r="163" spans="1:7" ht="12.75">
      <c r="A163" s="79">
        <v>41219</v>
      </c>
      <c r="B163" s="75">
        <v>1025</v>
      </c>
      <c r="C163" s="75" t="s">
        <v>160</v>
      </c>
      <c r="D163" s="40" t="s">
        <v>206</v>
      </c>
      <c r="E163" s="86">
        <v>378.86</v>
      </c>
      <c r="F163" s="85"/>
      <c r="G163" s="107">
        <f t="shared" si="7"/>
        <v>9810.369999999995</v>
      </c>
    </row>
    <row r="164" spans="1:7" ht="12.75">
      <c r="A164" s="79">
        <v>41219</v>
      </c>
      <c r="B164" s="50" t="s">
        <v>55</v>
      </c>
      <c r="C164" s="105" t="s">
        <v>160</v>
      </c>
      <c r="D164" s="40" t="s">
        <v>204</v>
      </c>
      <c r="E164" s="86">
        <v>370</v>
      </c>
      <c r="F164" s="85"/>
      <c r="G164" s="107">
        <f t="shared" si="7"/>
        <v>9440.369999999995</v>
      </c>
    </row>
    <row r="165" spans="1:7" ht="12.75">
      <c r="A165" s="79">
        <v>41219</v>
      </c>
      <c r="B165" s="50" t="s">
        <v>55</v>
      </c>
      <c r="C165" s="105" t="s">
        <v>160</v>
      </c>
      <c r="D165" s="111" t="s">
        <v>208</v>
      </c>
      <c r="E165" s="86">
        <v>22.56</v>
      </c>
      <c r="F165" s="85"/>
      <c r="G165" s="107">
        <f t="shared" si="7"/>
        <v>9417.809999999996</v>
      </c>
    </row>
    <row r="166" spans="1:7" ht="12.75">
      <c r="A166" s="79">
        <v>41219</v>
      </c>
      <c r="B166" s="50" t="s">
        <v>55</v>
      </c>
      <c r="C166" s="105" t="s">
        <v>160</v>
      </c>
      <c r="D166" s="40" t="s">
        <v>209</v>
      </c>
      <c r="E166" s="86">
        <v>19.94</v>
      </c>
      <c r="F166" s="85"/>
      <c r="G166" s="107">
        <f t="shared" si="7"/>
        <v>9397.869999999995</v>
      </c>
    </row>
    <row r="167" spans="1:7" ht="12.75">
      <c r="A167" s="79">
        <v>41219</v>
      </c>
      <c r="B167" s="50">
        <v>1026</v>
      </c>
      <c r="C167" s="105" t="s">
        <v>160</v>
      </c>
      <c r="D167" s="40" t="s">
        <v>210</v>
      </c>
      <c r="E167" s="86">
        <v>821.59</v>
      </c>
      <c r="F167" s="85"/>
      <c r="G167" s="107">
        <f t="shared" si="7"/>
        <v>8576.279999999995</v>
      </c>
    </row>
    <row r="168" spans="1:7" ht="12.75">
      <c r="A168" s="79">
        <v>41233</v>
      </c>
      <c r="B168" s="75" t="s">
        <v>55</v>
      </c>
      <c r="C168" s="75" t="s">
        <v>178</v>
      </c>
      <c r="D168" s="40" t="s">
        <v>211</v>
      </c>
      <c r="E168" s="86">
        <v>36</v>
      </c>
      <c r="F168" s="85"/>
      <c r="G168" s="107">
        <f t="shared" si="7"/>
        <v>8540.279999999995</v>
      </c>
    </row>
    <row r="169" spans="1:7" ht="12.75">
      <c r="A169" s="79">
        <v>41255</v>
      </c>
      <c r="B169" s="75">
        <v>1027</v>
      </c>
      <c r="C169" s="75" t="s">
        <v>160</v>
      </c>
      <c r="D169" s="106" t="s">
        <v>212</v>
      </c>
      <c r="E169" s="86">
        <v>81.18</v>
      </c>
      <c r="F169" s="85"/>
      <c r="G169" s="107">
        <f t="shared" si="7"/>
        <v>8459.099999999995</v>
      </c>
    </row>
    <row r="170" spans="1:7" ht="12.75">
      <c r="A170" s="79">
        <v>41256</v>
      </c>
      <c r="B170" s="75" t="s">
        <v>55</v>
      </c>
      <c r="C170" s="75" t="s">
        <v>160</v>
      </c>
      <c r="D170" s="40" t="s">
        <v>213</v>
      </c>
      <c r="E170" s="86">
        <v>75.9</v>
      </c>
      <c r="F170" s="85"/>
      <c r="G170" s="107">
        <f t="shared" si="7"/>
        <v>8383.199999999995</v>
      </c>
    </row>
    <row r="171" spans="1:7" ht="12.75">
      <c r="A171" s="79">
        <v>41260</v>
      </c>
      <c r="B171" s="75" t="s">
        <v>49</v>
      </c>
      <c r="C171" s="105" t="s">
        <v>160</v>
      </c>
      <c r="D171" s="106" t="s">
        <v>174</v>
      </c>
      <c r="E171" s="86"/>
      <c r="F171" s="85">
        <v>695</v>
      </c>
      <c r="G171" s="107">
        <f t="shared" si="7"/>
        <v>9078.199999999995</v>
      </c>
    </row>
    <row r="172" spans="1:7" ht="12.75">
      <c r="A172" s="79">
        <v>41260</v>
      </c>
      <c r="B172" s="75">
        <v>1028</v>
      </c>
      <c r="C172" s="105" t="s">
        <v>160</v>
      </c>
      <c r="D172" s="40" t="s">
        <v>217</v>
      </c>
      <c r="E172" s="86">
        <v>306.01</v>
      </c>
      <c r="F172" s="85"/>
      <c r="G172" s="107">
        <f t="shared" si="7"/>
        <v>8772.189999999995</v>
      </c>
    </row>
    <row r="173" spans="1:7" ht="12.75">
      <c r="A173" s="79">
        <v>41260</v>
      </c>
      <c r="B173" s="75" t="s">
        <v>55</v>
      </c>
      <c r="C173" s="105" t="s">
        <v>160</v>
      </c>
      <c r="D173" s="40" t="s">
        <v>216</v>
      </c>
      <c r="E173" s="86">
        <v>10</v>
      </c>
      <c r="F173" s="85"/>
      <c r="G173" s="107">
        <f t="shared" si="7"/>
        <v>8762.189999999995</v>
      </c>
    </row>
    <row r="174" spans="1:7" ht="12.75">
      <c r="A174" s="79">
        <v>41260</v>
      </c>
      <c r="B174" s="75">
        <v>1029</v>
      </c>
      <c r="C174" s="75" t="s">
        <v>178</v>
      </c>
      <c r="D174" s="40" t="s">
        <v>214</v>
      </c>
      <c r="E174" s="86">
        <v>81</v>
      </c>
      <c r="F174" s="85"/>
      <c r="G174" s="107">
        <f t="shared" si="7"/>
        <v>8681.189999999995</v>
      </c>
    </row>
    <row r="175" spans="1:7" ht="12.75">
      <c r="A175" s="79">
        <v>41260</v>
      </c>
      <c r="B175" s="75" t="s">
        <v>55</v>
      </c>
      <c r="C175" s="75" t="s">
        <v>178</v>
      </c>
      <c r="D175" s="40" t="s">
        <v>215</v>
      </c>
      <c r="E175" s="86">
        <v>53.35</v>
      </c>
      <c r="F175" s="85"/>
      <c r="G175" s="107">
        <f t="shared" si="7"/>
        <v>8627.839999999995</v>
      </c>
    </row>
    <row r="176" spans="1:7" ht="12.75">
      <c r="A176" s="79">
        <v>41261</v>
      </c>
      <c r="B176" s="75">
        <v>1030</v>
      </c>
      <c r="C176" s="75" t="s">
        <v>218</v>
      </c>
      <c r="D176" s="40" t="s">
        <v>219</v>
      </c>
      <c r="E176" s="86">
        <v>21.64</v>
      </c>
      <c r="F176" s="85"/>
      <c r="G176" s="107">
        <f t="shared" si="7"/>
        <v>8606.199999999995</v>
      </c>
    </row>
    <row r="177" spans="1:7" ht="15">
      <c r="A177" s="129" t="s">
        <v>231</v>
      </c>
      <c r="B177" s="130"/>
      <c r="C177" s="130"/>
      <c r="D177" s="130"/>
      <c r="E177" s="130"/>
      <c r="F177" s="130"/>
      <c r="G177" s="130"/>
    </row>
    <row r="178" spans="1:7" ht="12.75">
      <c r="A178" s="25" t="s">
        <v>38</v>
      </c>
      <c r="B178" s="25" t="s">
        <v>39</v>
      </c>
      <c r="C178" s="25" t="s">
        <v>40</v>
      </c>
      <c r="D178" s="26" t="s">
        <v>41</v>
      </c>
      <c r="E178" s="27" t="s">
        <v>42</v>
      </c>
      <c r="F178" s="27" t="s">
        <v>43</v>
      </c>
      <c r="G178" s="27" t="s">
        <v>44</v>
      </c>
    </row>
    <row r="179" spans="1:7" ht="12.75">
      <c r="A179" s="79">
        <v>41282</v>
      </c>
      <c r="B179" s="75" t="s">
        <v>55</v>
      </c>
      <c r="C179" s="75" t="s">
        <v>160</v>
      </c>
      <c r="D179" s="40" t="s">
        <v>221</v>
      </c>
      <c r="E179" s="86">
        <v>103.01</v>
      </c>
      <c r="F179" s="85"/>
      <c r="G179" s="107">
        <f>(G176-E179)+F179</f>
        <v>8503.189999999995</v>
      </c>
    </row>
    <row r="180" spans="1:7" ht="12.75">
      <c r="A180" s="79">
        <v>41297</v>
      </c>
      <c r="B180" s="75">
        <v>1031</v>
      </c>
      <c r="C180" s="75" t="s">
        <v>160</v>
      </c>
      <c r="D180" s="106" t="s">
        <v>220</v>
      </c>
      <c r="E180" s="86">
        <v>81.18</v>
      </c>
      <c r="F180" s="85"/>
      <c r="G180" s="107">
        <f t="shared" si="7"/>
        <v>8422.009999999995</v>
      </c>
    </row>
    <row r="181" spans="1:7" ht="12.75">
      <c r="A181" s="79">
        <v>41309</v>
      </c>
      <c r="B181" s="75" t="s">
        <v>55</v>
      </c>
      <c r="C181" s="75" t="s">
        <v>160</v>
      </c>
      <c r="D181" s="106" t="s">
        <v>223</v>
      </c>
      <c r="E181" s="86">
        <v>95</v>
      </c>
      <c r="F181" s="85"/>
      <c r="G181" s="107">
        <f t="shared" si="7"/>
        <v>8327.009999999995</v>
      </c>
    </row>
    <row r="182" spans="1:7" ht="12.75">
      <c r="A182" s="79">
        <v>41318</v>
      </c>
      <c r="B182" s="75" t="s">
        <v>55</v>
      </c>
      <c r="C182" s="75" t="s">
        <v>160</v>
      </c>
      <c r="D182" s="40" t="s">
        <v>222</v>
      </c>
      <c r="E182" s="86">
        <v>67.74</v>
      </c>
      <c r="F182" s="85"/>
      <c r="G182" s="107">
        <f t="shared" si="7"/>
        <v>8259.269999999995</v>
      </c>
    </row>
    <row r="183" spans="1:7" ht="12.75">
      <c r="A183" s="79">
        <v>41318</v>
      </c>
      <c r="B183" s="75">
        <v>1032</v>
      </c>
      <c r="C183" s="75" t="s">
        <v>160</v>
      </c>
      <c r="D183" s="40" t="s">
        <v>224</v>
      </c>
      <c r="E183" s="86">
        <v>81.18</v>
      </c>
      <c r="F183" s="85"/>
      <c r="G183" s="107">
        <f t="shared" si="7"/>
        <v>8178.089999999995</v>
      </c>
    </row>
    <row r="184" spans="1:7" ht="12.75">
      <c r="A184" s="79">
        <v>41327</v>
      </c>
      <c r="B184" s="75" t="s">
        <v>55</v>
      </c>
      <c r="C184" s="75" t="s">
        <v>160</v>
      </c>
      <c r="D184" s="76" t="s">
        <v>226</v>
      </c>
      <c r="E184" s="86">
        <v>506.38</v>
      </c>
      <c r="F184" s="85"/>
      <c r="G184" s="107">
        <f t="shared" si="7"/>
        <v>7671.709999999995</v>
      </c>
    </row>
    <row r="185" spans="1:7" ht="12.75">
      <c r="A185" s="79">
        <v>41340</v>
      </c>
      <c r="B185" s="75" t="s">
        <v>55</v>
      </c>
      <c r="C185" s="75" t="s">
        <v>160</v>
      </c>
      <c r="D185" s="40" t="s">
        <v>225</v>
      </c>
      <c r="E185" s="86">
        <v>63.86</v>
      </c>
      <c r="F185" s="85"/>
      <c r="G185" s="107">
        <f t="shared" si="7"/>
        <v>7607.849999999995</v>
      </c>
    </row>
    <row r="186" spans="1:7" ht="12.75">
      <c r="A186" s="79">
        <v>41340</v>
      </c>
      <c r="B186" s="75">
        <v>1033</v>
      </c>
      <c r="C186" s="75" t="s">
        <v>160</v>
      </c>
      <c r="D186" s="76" t="s">
        <v>157</v>
      </c>
      <c r="E186" s="86">
        <v>81.18</v>
      </c>
      <c r="F186" s="85"/>
      <c r="G186" s="107">
        <f t="shared" si="7"/>
        <v>7526.669999999995</v>
      </c>
    </row>
    <row r="187" spans="1:7" s="82" customFormat="1" ht="12.75">
      <c r="A187" s="81">
        <v>41359</v>
      </c>
      <c r="B187" s="83" t="s">
        <v>49</v>
      </c>
      <c r="C187" s="83" t="s">
        <v>160</v>
      </c>
      <c r="D187" s="117" t="s">
        <v>203</v>
      </c>
      <c r="E187" s="84"/>
      <c r="F187" s="87">
        <v>1679</v>
      </c>
      <c r="G187" s="107">
        <f t="shared" si="7"/>
        <v>9205.669999999995</v>
      </c>
    </row>
    <row r="188" spans="1:7" s="82" customFormat="1" ht="12.75">
      <c r="A188" s="81">
        <v>41359</v>
      </c>
      <c r="B188" s="50" t="s">
        <v>240</v>
      </c>
      <c r="C188" s="83" t="s">
        <v>160</v>
      </c>
      <c r="D188" s="40" t="s">
        <v>241</v>
      </c>
      <c r="E188" s="84">
        <v>878</v>
      </c>
      <c r="F188" s="87"/>
      <c r="G188" s="116">
        <f aca="true" t="shared" si="8" ref="G188:G198">(G187-E188)+F188</f>
        <v>8327.669999999995</v>
      </c>
    </row>
    <row r="189" spans="1:7" s="82" customFormat="1" ht="12.75">
      <c r="A189" s="81">
        <v>41359</v>
      </c>
      <c r="B189" s="50" t="s">
        <v>240</v>
      </c>
      <c r="C189" s="83" t="s">
        <v>218</v>
      </c>
      <c r="D189" s="40" t="s">
        <v>242</v>
      </c>
      <c r="E189" s="84">
        <v>59</v>
      </c>
      <c r="F189" s="87"/>
      <c r="G189" s="116">
        <f t="shared" si="8"/>
        <v>8268.669999999995</v>
      </c>
    </row>
    <row r="190" spans="1:7" ht="12.75">
      <c r="A190" s="79">
        <v>41380</v>
      </c>
      <c r="B190" s="75" t="s">
        <v>55</v>
      </c>
      <c r="C190" s="75" t="s">
        <v>160</v>
      </c>
      <c r="D190" s="40" t="s">
        <v>170</v>
      </c>
      <c r="E190" s="86">
        <v>64.56</v>
      </c>
      <c r="F190" s="85"/>
      <c r="G190" s="116">
        <f t="shared" si="8"/>
        <v>8204.109999999995</v>
      </c>
    </row>
    <row r="191" spans="1:7" ht="12.75">
      <c r="A191" s="79">
        <v>41381</v>
      </c>
      <c r="B191" s="75">
        <v>1034</v>
      </c>
      <c r="C191" s="75" t="s">
        <v>160</v>
      </c>
      <c r="D191" s="40" t="s">
        <v>165</v>
      </c>
      <c r="E191" s="86">
        <v>81.18</v>
      </c>
      <c r="F191" s="85"/>
      <c r="G191" s="116">
        <f t="shared" si="8"/>
        <v>8122.929999999995</v>
      </c>
    </row>
    <row r="192" spans="1:7" ht="12.75">
      <c r="A192" s="79">
        <v>41411</v>
      </c>
      <c r="B192" s="75">
        <v>1035</v>
      </c>
      <c r="C192" s="75" t="s">
        <v>160</v>
      </c>
      <c r="D192" s="40" t="s">
        <v>227</v>
      </c>
      <c r="E192" s="86">
        <v>81.19</v>
      </c>
      <c r="F192" s="85"/>
      <c r="G192" s="116">
        <f t="shared" si="8"/>
        <v>8041.739999999995</v>
      </c>
    </row>
    <row r="193" spans="1:7" ht="12.75">
      <c r="A193" s="79">
        <v>41434</v>
      </c>
      <c r="B193" s="75">
        <v>1036</v>
      </c>
      <c r="C193" s="75" t="s">
        <v>160</v>
      </c>
      <c r="D193" s="40" t="s">
        <v>228</v>
      </c>
      <c r="E193" s="86">
        <v>160</v>
      </c>
      <c r="F193" s="85"/>
      <c r="G193" s="116">
        <f t="shared" si="8"/>
        <v>7881.739999999995</v>
      </c>
    </row>
    <row r="194" spans="1:7" ht="12.75">
      <c r="A194" s="79">
        <v>41434</v>
      </c>
      <c r="B194" s="75">
        <v>1037</v>
      </c>
      <c r="C194" s="75" t="s">
        <v>160</v>
      </c>
      <c r="D194" s="106" t="s">
        <v>234</v>
      </c>
      <c r="E194" s="86">
        <v>165</v>
      </c>
      <c r="F194" s="85"/>
      <c r="G194" s="116">
        <f t="shared" si="8"/>
        <v>7716.739999999995</v>
      </c>
    </row>
    <row r="195" spans="1:7" ht="12" customHeight="1">
      <c r="A195" s="79">
        <v>41440</v>
      </c>
      <c r="B195" s="75">
        <v>1038</v>
      </c>
      <c r="C195" s="75" t="s">
        <v>160</v>
      </c>
      <c r="D195" s="40" t="s">
        <v>229</v>
      </c>
      <c r="E195" s="86">
        <v>236.95</v>
      </c>
      <c r="F195" s="85"/>
      <c r="G195" s="116">
        <f t="shared" si="8"/>
        <v>7479.789999999995</v>
      </c>
    </row>
    <row r="196" spans="1:7" ht="12.75">
      <c r="A196" s="79"/>
      <c r="B196" s="75"/>
      <c r="C196" s="75"/>
      <c r="D196" s="40"/>
      <c r="E196" s="86"/>
      <c r="F196" s="85"/>
      <c r="G196" s="116">
        <f t="shared" si="8"/>
        <v>7479.789999999995</v>
      </c>
    </row>
    <row r="197" spans="1:7" ht="12.75">
      <c r="A197" s="79"/>
      <c r="B197" s="75"/>
      <c r="C197" s="75"/>
      <c r="D197" s="40"/>
      <c r="E197" s="86"/>
      <c r="F197" s="85"/>
      <c r="G197" s="116">
        <f t="shared" si="8"/>
        <v>7479.789999999995</v>
      </c>
    </row>
    <row r="198" spans="1:7" s="82" customFormat="1" ht="12.75">
      <c r="A198" s="131"/>
      <c r="B198" s="132"/>
      <c r="C198" s="132"/>
      <c r="D198" s="132"/>
      <c r="E198" s="133"/>
      <c r="F198" s="134"/>
      <c r="G198" s="116">
        <f t="shared" si="8"/>
        <v>7479.789999999995</v>
      </c>
    </row>
    <row r="199" spans="1:7" s="82" customFormat="1" ht="12.75">
      <c r="A199" s="112"/>
      <c r="B199" s="113"/>
      <c r="C199" s="113"/>
      <c r="D199" s="113"/>
      <c r="E199" s="114"/>
      <c r="F199" s="115"/>
      <c r="G199" s="110">
        <f>G198-G176</f>
        <v>-1126.4099999999999</v>
      </c>
    </row>
    <row r="200" spans="1:7" ht="15">
      <c r="A200" s="129" t="s">
        <v>230</v>
      </c>
      <c r="B200" s="130"/>
      <c r="C200" s="130"/>
      <c r="D200" s="130"/>
      <c r="E200" s="130"/>
      <c r="F200" s="130"/>
      <c r="G200" s="130"/>
    </row>
    <row r="201" spans="1:7" ht="12.75">
      <c r="A201" s="25" t="s">
        <v>38</v>
      </c>
      <c r="B201" s="25" t="s">
        <v>39</v>
      </c>
      <c r="C201" s="25" t="s">
        <v>40</v>
      </c>
      <c r="D201" s="26" t="s">
        <v>41</v>
      </c>
      <c r="E201" s="27" t="s">
        <v>42</v>
      </c>
      <c r="F201" s="27" t="s">
        <v>43</v>
      </c>
      <c r="G201" s="27" t="s">
        <v>44</v>
      </c>
    </row>
    <row r="202" spans="1:7" ht="12.75">
      <c r="A202" s="79">
        <v>41454</v>
      </c>
      <c r="B202" s="75">
        <v>1039</v>
      </c>
      <c r="C202" s="75" t="s">
        <v>160</v>
      </c>
      <c r="D202" s="40" t="s">
        <v>235</v>
      </c>
      <c r="E202" s="86">
        <v>114</v>
      </c>
      <c r="F202" s="85"/>
      <c r="G202" s="107">
        <f>G198-E202+F202</f>
        <v>7365.789999999995</v>
      </c>
    </row>
    <row r="203" spans="1:7" ht="12.75">
      <c r="A203" s="79">
        <v>41454</v>
      </c>
      <c r="B203" s="75">
        <v>1040</v>
      </c>
      <c r="C203" s="75" t="s">
        <v>160</v>
      </c>
      <c r="D203" s="40" t="s">
        <v>236</v>
      </c>
      <c r="E203" s="86">
        <v>255</v>
      </c>
      <c r="F203" s="85"/>
      <c r="G203" s="107">
        <f>(G202-E203)+F203</f>
        <v>7110.789999999995</v>
      </c>
    </row>
    <row r="204" spans="1:7" ht="12.75">
      <c r="A204" s="79">
        <v>41454</v>
      </c>
      <c r="B204" s="75">
        <v>1041</v>
      </c>
      <c r="C204" s="75" t="s">
        <v>160</v>
      </c>
      <c r="D204" s="106" t="s">
        <v>233</v>
      </c>
      <c r="E204" s="86">
        <v>600</v>
      </c>
      <c r="F204" s="85"/>
      <c r="G204" s="107">
        <f aca="true" t="shared" si="9" ref="G204:G220">(G203-E204)+F204</f>
        <v>6510.789999999995</v>
      </c>
    </row>
    <row r="205" spans="1:7" ht="12.75">
      <c r="A205" s="79">
        <v>41456</v>
      </c>
      <c r="B205" s="75" t="s">
        <v>49</v>
      </c>
      <c r="C205" s="75" t="s">
        <v>160</v>
      </c>
      <c r="D205" s="40" t="s">
        <v>232</v>
      </c>
      <c r="E205" s="86"/>
      <c r="F205" s="85">
        <v>1046</v>
      </c>
      <c r="G205" s="107">
        <f t="shared" si="9"/>
        <v>7556.789999999995</v>
      </c>
    </row>
    <row r="206" spans="1:7" ht="12.75">
      <c r="A206" s="79">
        <v>41487</v>
      </c>
      <c r="B206" s="75">
        <v>1042</v>
      </c>
      <c r="C206" s="75" t="s">
        <v>237</v>
      </c>
      <c r="D206" s="76" t="s">
        <v>238</v>
      </c>
      <c r="E206" s="86">
        <v>343</v>
      </c>
      <c r="F206" s="85"/>
      <c r="G206" s="107">
        <f t="shared" si="9"/>
        <v>7213.789999999995</v>
      </c>
    </row>
    <row r="207" spans="1:7" ht="12.75">
      <c r="A207" s="79">
        <v>41512</v>
      </c>
      <c r="B207" s="75">
        <v>1043</v>
      </c>
      <c r="C207" s="75" t="s">
        <v>237</v>
      </c>
      <c r="D207" s="40" t="s">
        <v>239</v>
      </c>
      <c r="E207" s="86">
        <v>140</v>
      </c>
      <c r="F207" s="85"/>
      <c r="G207" s="107">
        <f t="shared" si="9"/>
        <v>7073.789999999995</v>
      </c>
    </row>
    <row r="208" spans="1:7" ht="12.75">
      <c r="A208" s="79">
        <v>41512</v>
      </c>
      <c r="B208" s="75">
        <v>1044</v>
      </c>
      <c r="C208" s="75" t="s">
        <v>237</v>
      </c>
      <c r="D208" s="76" t="s">
        <v>239</v>
      </c>
      <c r="E208" s="86">
        <v>40</v>
      </c>
      <c r="F208" s="85"/>
      <c r="G208" s="107">
        <f t="shared" si="9"/>
        <v>7033.789999999995</v>
      </c>
    </row>
    <row r="209" spans="1:7" ht="12.75">
      <c r="A209" s="79">
        <v>41516</v>
      </c>
      <c r="B209" s="75">
        <v>1046</v>
      </c>
      <c r="C209" s="75" t="s">
        <v>237</v>
      </c>
      <c r="D209" s="40" t="s">
        <v>236</v>
      </c>
      <c r="E209" s="86">
        <v>150</v>
      </c>
      <c r="F209" s="85"/>
      <c r="G209" s="107">
        <f t="shared" si="9"/>
        <v>6883.789999999995</v>
      </c>
    </row>
    <row r="210" spans="1:7" ht="12.75">
      <c r="A210" s="79"/>
      <c r="B210" s="75"/>
      <c r="C210" s="75"/>
      <c r="D210" s="40"/>
      <c r="E210" s="86"/>
      <c r="F210" s="85"/>
      <c r="G210" s="107">
        <f t="shared" si="9"/>
        <v>6883.789999999995</v>
      </c>
    </row>
    <row r="211" spans="1:7" ht="12.75">
      <c r="A211" s="79"/>
      <c r="B211" s="75"/>
      <c r="C211" s="75"/>
      <c r="D211" s="40"/>
      <c r="E211" s="86"/>
      <c r="F211" s="85"/>
      <c r="G211" s="107">
        <f t="shared" si="9"/>
        <v>6883.789999999995</v>
      </c>
    </row>
    <row r="212" spans="1:7" ht="12.75">
      <c r="A212" s="79"/>
      <c r="B212" s="75"/>
      <c r="C212" s="75"/>
      <c r="D212" s="40"/>
      <c r="E212" s="86"/>
      <c r="F212" s="85"/>
      <c r="G212" s="107">
        <f t="shared" si="9"/>
        <v>6883.789999999995</v>
      </c>
    </row>
    <row r="213" spans="1:7" ht="12.75">
      <c r="A213" s="79"/>
      <c r="B213" s="75"/>
      <c r="C213" s="75"/>
      <c r="D213" s="40"/>
      <c r="E213" s="86"/>
      <c r="F213" s="85"/>
      <c r="G213" s="107">
        <f t="shared" si="9"/>
        <v>6883.789999999995</v>
      </c>
    </row>
    <row r="214" spans="1:7" ht="12.75">
      <c r="A214" s="79"/>
      <c r="B214" s="75"/>
      <c r="C214" s="75"/>
      <c r="D214" s="40"/>
      <c r="E214" s="86"/>
      <c r="F214" s="85"/>
      <c r="G214" s="107">
        <f t="shared" si="9"/>
        <v>6883.789999999995</v>
      </c>
    </row>
    <row r="215" spans="1:7" ht="12.75">
      <c r="A215" s="79"/>
      <c r="B215" s="75"/>
      <c r="C215" s="75"/>
      <c r="D215" s="40"/>
      <c r="E215" s="86"/>
      <c r="F215" s="85"/>
      <c r="G215" s="107">
        <f t="shared" si="9"/>
        <v>6883.789999999995</v>
      </c>
    </row>
    <row r="216" spans="1:7" ht="12.75">
      <c r="A216" s="79"/>
      <c r="B216" s="75"/>
      <c r="C216" s="75"/>
      <c r="D216" s="40"/>
      <c r="E216" s="86"/>
      <c r="F216" s="85"/>
      <c r="G216" s="107">
        <f t="shared" si="9"/>
        <v>6883.789999999995</v>
      </c>
    </row>
    <row r="217" spans="1:7" ht="12.75">
      <c r="A217" s="79"/>
      <c r="B217" s="75"/>
      <c r="C217" s="75"/>
      <c r="D217" s="40"/>
      <c r="E217" s="86"/>
      <c r="F217" s="85"/>
      <c r="G217" s="107">
        <f t="shared" si="9"/>
        <v>6883.789999999995</v>
      </c>
    </row>
    <row r="218" spans="1:7" ht="12.75">
      <c r="A218" s="79"/>
      <c r="B218" s="75"/>
      <c r="C218" s="75"/>
      <c r="D218" s="40"/>
      <c r="E218" s="86"/>
      <c r="F218" s="85"/>
      <c r="G218" s="107">
        <f t="shared" si="9"/>
        <v>6883.789999999995</v>
      </c>
    </row>
    <row r="219" spans="1:7" ht="12.75">
      <c r="A219" s="79"/>
      <c r="B219" s="75"/>
      <c r="C219" s="75"/>
      <c r="D219" s="40"/>
      <c r="E219" s="86"/>
      <c r="F219" s="85"/>
      <c r="G219" s="107">
        <f t="shared" si="9"/>
        <v>6883.789999999995</v>
      </c>
    </row>
    <row r="220" spans="1:7" ht="12.75">
      <c r="A220" s="131"/>
      <c r="B220" s="132"/>
      <c r="C220" s="132"/>
      <c r="D220" s="132"/>
      <c r="E220" s="133"/>
      <c r="F220" s="134"/>
      <c r="G220" s="107">
        <f t="shared" si="9"/>
        <v>6883.789999999995</v>
      </c>
    </row>
    <row r="221" spans="1:7" s="82" customFormat="1" ht="12.75">
      <c r="A221" s="125"/>
      <c r="B221" s="126"/>
      <c r="C221" s="126"/>
      <c r="D221" s="126"/>
      <c r="E221" s="127"/>
      <c r="F221" s="128"/>
      <c r="G221" s="110">
        <f>G220-G198</f>
        <v>-596</v>
      </c>
    </row>
  </sheetData>
  <sheetProtection/>
  <mergeCells count="13">
    <mergeCell ref="A123:G123"/>
    <mergeCell ref="A138:G138"/>
    <mergeCell ref="A177:G177"/>
    <mergeCell ref="A221:F221"/>
    <mergeCell ref="A1:G1"/>
    <mergeCell ref="A26:G26"/>
    <mergeCell ref="A59:G59"/>
    <mergeCell ref="A83:G83"/>
    <mergeCell ref="A200:G200"/>
    <mergeCell ref="A220:F220"/>
    <mergeCell ref="A198:F198"/>
    <mergeCell ref="A104:C104"/>
    <mergeCell ref="A117:G117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20.8515625" style="0" customWidth="1"/>
    <col min="2" max="13" width="7.140625" style="0" customWidth="1"/>
    <col min="15" max="15" width="13.57421875" style="0" customWidth="1"/>
  </cols>
  <sheetData>
    <row r="1" spans="1:15" ht="21" thickBot="1">
      <c r="A1" s="118" t="s">
        <v>197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4" customFormat="1" ht="12" thickBo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" thickBo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195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44"/>
      <c r="L5" s="10"/>
      <c r="M5" s="10"/>
      <c r="N5" s="10"/>
      <c r="O5" s="10"/>
    </row>
    <row r="6" spans="1:15" s="4" customFormat="1" ht="12">
      <c r="A6" s="11" t="s">
        <v>17</v>
      </c>
      <c r="B6" s="93">
        <v>51</v>
      </c>
      <c r="C6" s="94">
        <v>61</v>
      </c>
      <c r="D6" s="93">
        <v>35.63</v>
      </c>
      <c r="E6" s="93">
        <v>51</v>
      </c>
      <c r="F6" s="93">
        <v>31</v>
      </c>
      <c r="G6" s="93">
        <v>31</v>
      </c>
      <c r="H6" s="138">
        <v>31</v>
      </c>
      <c r="I6" s="138">
        <v>31</v>
      </c>
      <c r="J6" s="138">
        <v>31</v>
      </c>
      <c r="K6" s="138">
        <v>31</v>
      </c>
      <c r="L6" s="95"/>
      <c r="M6" s="95"/>
      <c r="N6" s="10">
        <f aca="true" t="shared" si="0" ref="N6:N16">SUM(B6:M6)</f>
        <v>384.63</v>
      </c>
      <c r="O6" s="10">
        <f aca="true" t="shared" si="1" ref="O6:O16">N6/12</f>
        <v>32.0525</v>
      </c>
    </row>
    <row r="7" spans="1:17" s="4" customFormat="1" ht="12">
      <c r="A7" s="11" t="s">
        <v>18</v>
      </c>
      <c r="B7" s="93">
        <v>32.13</v>
      </c>
      <c r="C7" s="93">
        <v>91.91</v>
      </c>
      <c r="D7" s="93">
        <v>40.27</v>
      </c>
      <c r="E7" s="93">
        <v>52.01</v>
      </c>
      <c r="F7" s="93">
        <v>36.74</v>
      </c>
      <c r="G7" s="93">
        <v>32.86</v>
      </c>
      <c r="H7" s="138">
        <v>33.56</v>
      </c>
      <c r="I7" s="138">
        <v>47.98</v>
      </c>
      <c r="J7" s="139">
        <v>47.98</v>
      </c>
      <c r="K7" s="139">
        <v>47.99</v>
      </c>
      <c r="L7" s="95"/>
      <c r="M7" s="95"/>
      <c r="N7" s="10">
        <f t="shared" si="0"/>
        <v>463.43000000000006</v>
      </c>
      <c r="O7" s="10">
        <f t="shared" si="1"/>
        <v>38.61916666666667</v>
      </c>
      <c r="Q7" s="103"/>
    </row>
    <row r="8" spans="1:15" s="4" customFormat="1" ht="12">
      <c r="A8" s="11" t="s">
        <v>19</v>
      </c>
      <c r="B8" s="96">
        <v>95</v>
      </c>
      <c r="C8" s="96"/>
      <c r="D8" s="97"/>
      <c r="E8" s="97"/>
      <c r="F8" s="97">
        <v>95</v>
      </c>
      <c r="G8" s="97"/>
      <c r="H8" s="140"/>
      <c r="I8" s="140"/>
      <c r="J8" s="139"/>
      <c r="K8" s="139"/>
      <c r="L8" s="95"/>
      <c r="M8" s="95"/>
      <c r="N8" s="10">
        <f t="shared" si="0"/>
        <v>190</v>
      </c>
      <c r="O8" s="10">
        <f t="shared" si="1"/>
        <v>15.833333333333334</v>
      </c>
    </row>
    <row r="9" spans="1:15" s="4" customFormat="1" ht="12">
      <c r="A9" s="11" t="s">
        <v>20</v>
      </c>
      <c r="B9" s="93">
        <v>81.18</v>
      </c>
      <c r="C9" s="93">
        <v>297.68</v>
      </c>
      <c r="D9" s="93">
        <v>81.18</v>
      </c>
      <c r="E9" s="93">
        <v>81.18</v>
      </c>
      <c r="F9" s="93">
        <v>81.18</v>
      </c>
      <c r="G9" s="93">
        <v>81.18</v>
      </c>
      <c r="H9" s="141">
        <v>81.18</v>
      </c>
      <c r="I9" s="138">
        <v>81.19</v>
      </c>
      <c r="J9" s="139"/>
      <c r="K9" s="139"/>
      <c r="L9" s="95"/>
      <c r="M9" s="95"/>
      <c r="N9" s="10">
        <f t="shared" si="0"/>
        <v>865.9500000000003</v>
      </c>
      <c r="O9" s="10">
        <f t="shared" si="1"/>
        <v>72.16250000000002</v>
      </c>
    </row>
    <row r="10" spans="1:15" s="4" customFormat="1" ht="12">
      <c r="A10" s="53"/>
      <c r="B10" s="93"/>
      <c r="C10" s="93"/>
      <c r="D10" s="93"/>
      <c r="E10" s="93"/>
      <c r="F10" s="93"/>
      <c r="G10" s="93"/>
      <c r="H10" s="93"/>
      <c r="I10" s="93"/>
      <c r="J10" s="93"/>
      <c r="K10" s="95"/>
      <c r="L10" s="95"/>
      <c r="M10" s="95"/>
      <c r="N10" s="10"/>
      <c r="O10" s="10"/>
    </row>
    <row r="11" spans="1:15" s="4" customFormat="1" ht="12">
      <c r="A11" s="8" t="s">
        <v>196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"/>
      <c r="O11" s="10"/>
    </row>
    <row r="12" spans="1:15" s="4" customFormat="1" ht="12">
      <c r="A12" s="11" t="s">
        <v>22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93"/>
      <c r="C13" s="93">
        <v>35.54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10">
        <f t="shared" si="0"/>
        <v>35.54</v>
      </c>
      <c r="O13" s="10">
        <f t="shared" si="1"/>
        <v>2.9616666666666664</v>
      </c>
    </row>
    <row r="14" spans="1:15" s="4" customFormat="1" ht="12">
      <c r="A14" s="11" t="s">
        <v>24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93"/>
      <c r="C15" s="93"/>
      <c r="D15" s="93"/>
      <c r="E15" s="93"/>
      <c r="F15" s="93"/>
      <c r="G15" s="93"/>
      <c r="H15" s="93"/>
      <c r="I15" s="93"/>
      <c r="J15" s="94"/>
      <c r="K15" s="93"/>
      <c r="L15" s="93"/>
      <c r="M15" s="93"/>
      <c r="N15" s="10">
        <f t="shared" si="0"/>
        <v>0</v>
      </c>
      <c r="O15" s="10">
        <f t="shared" si="1"/>
        <v>0</v>
      </c>
    </row>
    <row r="16" spans="1:15" s="4" customFormat="1" ht="12" thickBot="1">
      <c r="A16" s="11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10">
        <f t="shared" si="0"/>
        <v>0</v>
      </c>
      <c r="O16" s="10">
        <f t="shared" si="1"/>
        <v>0</v>
      </c>
    </row>
    <row r="17" spans="1:15" s="4" customFormat="1" ht="12" thickBot="1">
      <c r="A17" s="11"/>
      <c r="B17" s="93"/>
      <c r="C17" s="93"/>
      <c r="D17" s="93"/>
      <c r="E17" s="93"/>
      <c r="F17" s="93"/>
      <c r="G17" s="98"/>
      <c r="H17" s="93"/>
      <c r="I17" s="93"/>
      <c r="J17" s="93"/>
      <c r="K17" s="93"/>
      <c r="L17" s="93"/>
      <c r="M17" s="98"/>
      <c r="N17" s="18">
        <f>SUM(N5:N16)</f>
        <v>1939.5500000000002</v>
      </c>
      <c r="O17" s="5" t="s">
        <v>194</v>
      </c>
    </row>
    <row r="18" spans="1:15" s="4" customFormat="1" ht="12" thickBot="1">
      <c r="A18" s="109" t="s">
        <v>166</v>
      </c>
      <c r="B18" s="93"/>
      <c r="C18" s="93"/>
      <c r="D18" s="93"/>
      <c r="E18" s="93"/>
      <c r="F18" s="93"/>
      <c r="G18" s="98"/>
      <c r="H18" s="93"/>
      <c r="I18" s="93"/>
      <c r="J18" s="93"/>
      <c r="K18" s="93"/>
      <c r="L18" s="93"/>
      <c r="M18" s="98"/>
      <c r="N18" s="19">
        <f>SUM(B18:M18)</f>
        <v>0</v>
      </c>
      <c r="O18" s="72" t="s">
        <v>167</v>
      </c>
    </row>
    <row r="19" spans="1:15" s="4" customFormat="1" ht="12.75" thickBot="1" thickTop="1">
      <c r="A19" s="20"/>
      <c r="B19" s="102" t="s">
        <v>32</v>
      </c>
      <c r="C19" s="100" t="s">
        <v>99</v>
      </c>
      <c r="D19" s="99"/>
      <c r="E19" s="101" t="s">
        <v>114</v>
      </c>
      <c r="F19" s="99"/>
      <c r="G19" s="99"/>
      <c r="H19" s="99" t="s">
        <v>32</v>
      </c>
      <c r="I19" s="100"/>
      <c r="J19" s="99"/>
      <c r="K19" s="99" t="s">
        <v>114</v>
      </c>
      <c r="L19" s="99"/>
      <c r="M19" s="102"/>
      <c r="N19" s="71">
        <f>N17+N18</f>
        <v>1939.5500000000002</v>
      </c>
      <c r="O19" s="73" t="s">
        <v>193</v>
      </c>
    </row>
    <row r="20" spans="13:14" ht="13.5" thickTop="1">
      <c r="M20" s="54"/>
      <c r="N20" s="54"/>
    </row>
    <row r="22" ht="12.75">
      <c r="C22" s="47"/>
    </row>
    <row r="24" ht="12.75">
      <c r="I24" s="45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118" t="s">
        <v>146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4" customFormat="1" ht="12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" thickBot="1">
      <c r="A3" s="5">
        <v>190.33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44"/>
      <c r="L5" s="10"/>
      <c r="M5" s="10"/>
      <c r="N5" s="10"/>
      <c r="O5" s="10"/>
    </row>
    <row r="6" spans="1:15" s="4" customFormat="1" ht="12">
      <c r="A6" s="11" t="s">
        <v>17</v>
      </c>
      <c r="B6" s="10">
        <v>31</v>
      </c>
      <c r="C6" s="12">
        <v>31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48">
        <v>31</v>
      </c>
      <c r="L6" s="48">
        <v>31</v>
      </c>
      <c r="M6" s="48">
        <v>31</v>
      </c>
      <c r="N6" s="10">
        <f aca="true" t="shared" si="0" ref="N6:N16">SUM(B6:M6)</f>
        <v>372</v>
      </c>
      <c r="O6" s="10">
        <f aca="true" t="shared" si="1" ref="O6:O16">N6/12</f>
        <v>31</v>
      </c>
    </row>
    <row r="7" spans="1:15" s="4" customFormat="1" ht="12">
      <c r="A7" s="11" t="s">
        <v>18</v>
      </c>
      <c r="B7" s="10">
        <v>32.38</v>
      </c>
      <c r="C7" s="10">
        <v>40.06</v>
      </c>
      <c r="D7" s="10">
        <v>31.12</v>
      </c>
      <c r="E7" s="10">
        <v>54.89</v>
      </c>
      <c r="F7" s="10">
        <v>31.02</v>
      </c>
      <c r="G7" s="10">
        <v>39.87</v>
      </c>
      <c r="H7" s="10">
        <v>35.23</v>
      </c>
      <c r="I7" s="10">
        <v>31.02</v>
      </c>
      <c r="J7" s="10">
        <v>36.62</v>
      </c>
      <c r="K7" s="48">
        <v>31.84</v>
      </c>
      <c r="L7" s="48">
        <v>50.86</v>
      </c>
      <c r="M7" s="48">
        <v>31.02</v>
      </c>
      <c r="N7" s="10">
        <f t="shared" si="0"/>
        <v>445.92999999999995</v>
      </c>
      <c r="O7" s="10">
        <f t="shared" si="1"/>
        <v>37.16083333333333</v>
      </c>
    </row>
    <row r="8" spans="1:15" s="4" customFormat="1" ht="12">
      <c r="A8" s="11" t="s">
        <v>19</v>
      </c>
      <c r="B8" s="69">
        <v>426.94</v>
      </c>
      <c r="C8" s="14">
        <v>71.49</v>
      </c>
      <c r="D8" s="13"/>
      <c r="E8" s="13"/>
      <c r="F8" s="13"/>
      <c r="G8" s="13"/>
      <c r="H8" s="13">
        <v>250</v>
      </c>
      <c r="I8" s="13"/>
      <c r="J8" s="13"/>
      <c r="K8" s="48"/>
      <c r="L8" s="48">
        <v>75</v>
      </c>
      <c r="M8" s="48"/>
      <c r="N8" s="10">
        <f t="shared" si="0"/>
        <v>823.4300000000001</v>
      </c>
      <c r="O8" s="10">
        <f t="shared" si="1"/>
        <v>68.61916666666667</v>
      </c>
    </row>
    <row r="9" spans="1:15" s="4" customFormat="1" ht="12">
      <c r="A9" s="11" t="s">
        <v>20</v>
      </c>
      <c r="B9" s="10">
        <v>86.1</v>
      </c>
      <c r="C9" s="10" t="s">
        <v>115</v>
      </c>
      <c r="D9" s="10">
        <v>86.1</v>
      </c>
      <c r="E9" s="10">
        <v>86.1</v>
      </c>
      <c r="F9" s="10">
        <v>86.1</v>
      </c>
      <c r="G9" s="10">
        <v>86.1</v>
      </c>
      <c r="H9" s="10">
        <v>86.1</v>
      </c>
      <c r="I9" s="10">
        <v>86.1</v>
      </c>
      <c r="J9" s="43"/>
      <c r="K9" s="48"/>
      <c r="L9" s="48">
        <v>243.54</v>
      </c>
      <c r="M9" s="48">
        <v>94.74</v>
      </c>
      <c r="N9" s="10">
        <f t="shared" si="0"/>
        <v>940.98</v>
      </c>
      <c r="O9" s="10">
        <f t="shared" si="1"/>
        <v>78.415</v>
      </c>
    </row>
    <row r="10" spans="1:15" s="4" customFormat="1" ht="12">
      <c r="A10" s="53"/>
      <c r="B10" s="10"/>
      <c r="C10" s="10"/>
      <c r="D10" s="10"/>
      <c r="E10" s="10"/>
      <c r="F10" s="10"/>
      <c r="G10" s="10"/>
      <c r="H10" s="10"/>
      <c r="I10" s="10"/>
      <c r="J10" s="10"/>
      <c r="K10" s="48"/>
      <c r="L10" s="48"/>
      <c r="M10" s="48"/>
      <c r="N10" s="10"/>
      <c r="O10" s="10"/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>
        <v>120.41</v>
      </c>
      <c r="C13" s="10"/>
      <c r="D13" s="10"/>
      <c r="E13" s="10"/>
      <c r="F13" s="10"/>
      <c r="G13" s="10"/>
      <c r="H13" s="10"/>
      <c r="I13" s="10"/>
      <c r="J13" s="10">
        <v>196.4</v>
      </c>
      <c r="K13" s="10"/>
      <c r="L13" s="10"/>
      <c r="M13" s="10">
        <v>43.27</v>
      </c>
      <c r="N13" s="10">
        <f t="shared" si="0"/>
        <v>360.08</v>
      </c>
      <c r="O13" s="10">
        <f t="shared" si="1"/>
        <v>30.006666666666664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>
        <v>15</v>
      </c>
      <c r="F15" s="10"/>
      <c r="G15" s="10"/>
      <c r="H15" s="10"/>
      <c r="I15" s="10"/>
      <c r="J15" s="74"/>
      <c r="K15" s="10"/>
      <c r="L15" s="10">
        <v>24.99</v>
      </c>
      <c r="M15" s="10">
        <v>24.99</v>
      </c>
      <c r="N15" s="10">
        <f t="shared" si="0"/>
        <v>64.97999999999999</v>
      </c>
      <c r="O15" s="10">
        <f t="shared" si="1"/>
        <v>5.414999999999999</v>
      </c>
    </row>
    <row r="16" spans="1:15" s="4" customFormat="1" ht="12" thickBot="1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 thickBot="1">
      <c r="A17" s="11"/>
      <c r="B17" s="10"/>
      <c r="C17" s="10"/>
      <c r="D17" s="10"/>
      <c r="E17" s="10"/>
      <c r="F17" s="10"/>
      <c r="G17" s="17"/>
      <c r="H17" s="10"/>
      <c r="I17" s="10"/>
      <c r="J17" s="10"/>
      <c r="K17" s="10"/>
      <c r="L17" s="10"/>
      <c r="M17" s="17"/>
      <c r="N17" s="18">
        <f>SUM(N5:N16)</f>
        <v>3007.4</v>
      </c>
      <c r="O17" s="5" t="s">
        <v>29</v>
      </c>
    </row>
    <row r="18" spans="1:15" s="4" customFormat="1" ht="12" thickBot="1">
      <c r="A18" s="8" t="s">
        <v>30</v>
      </c>
      <c r="B18" s="10"/>
      <c r="C18" s="10">
        <v>2145</v>
      </c>
      <c r="D18" s="10"/>
      <c r="E18" s="10">
        <v>392.5</v>
      </c>
      <c r="F18" s="10"/>
      <c r="G18" s="17"/>
      <c r="H18" s="10">
        <v>682.5</v>
      </c>
      <c r="I18" s="10"/>
      <c r="J18" s="10"/>
      <c r="K18" s="48">
        <v>565</v>
      </c>
      <c r="L18" s="10"/>
      <c r="M18" s="17">
        <v>555</v>
      </c>
      <c r="N18" s="19">
        <f>SUM(B18:M18)</f>
        <v>4340</v>
      </c>
      <c r="O18" s="72" t="s">
        <v>31</v>
      </c>
    </row>
    <row r="19" spans="1:15" s="4" customFormat="1" ht="12.75" thickBot="1" thickTop="1">
      <c r="A19" s="20"/>
      <c r="B19" s="21"/>
      <c r="C19" s="22" t="s">
        <v>99</v>
      </c>
      <c r="D19" s="21"/>
      <c r="E19" s="23" t="s">
        <v>114</v>
      </c>
      <c r="F19" s="21"/>
      <c r="G19" s="21"/>
      <c r="H19" s="21" t="s">
        <v>32</v>
      </c>
      <c r="I19" s="22"/>
      <c r="J19" s="21"/>
      <c r="K19" s="21" t="s">
        <v>114</v>
      </c>
      <c r="L19" s="21"/>
      <c r="M19" s="24" t="s">
        <v>32</v>
      </c>
      <c r="N19" s="71">
        <f>A3+N18-N17</f>
        <v>1522.9299999999998</v>
      </c>
      <c r="O19" s="73" t="s">
        <v>35</v>
      </c>
    </row>
    <row r="20" ht="13.5" thickTop="1">
      <c r="M20" s="54"/>
    </row>
    <row r="21" ht="12.75">
      <c r="C21" t="s">
        <v>138</v>
      </c>
    </row>
    <row r="22" ht="12.75">
      <c r="C22" s="47" t="s">
        <v>143</v>
      </c>
    </row>
    <row r="24" ht="12.75">
      <c r="I24" s="45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Elder</cp:lastModifiedBy>
  <cp:lastPrinted>2012-12-15T05:31:29Z</cp:lastPrinted>
  <dcterms:created xsi:type="dcterms:W3CDTF">2010-03-14T18:13:29Z</dcterms:created>
  <dcterms:modified xsi:type="dcterms:W3CDTF">2014-02-06T05:22:48Z</dcterms:modified>
  <cp:category/>
  <cp:version/>
  <cp:contentType/>
  <cp:contentStatus/>
</cp:coreProperties>
</file>